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Pol'!$A$1:$U$138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128" i="12" l="1"/>
  <c r="G39" i="1" s="1"/>
  <c r="F9" i="12"/>
  <c r="G9" i="12"/>
  <c r="I9" i="12"/>
  <c r="K9" i="12"/>
  <c r="O9" i="12"/>
  <c r="Q9" i="12"/>
  <c r="U9" i="12"/>
  <c r="F10" i="12"/>
  <c r="G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8" i="12"/>
  <c r="G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2" i="12"/>
  <c r="G22" i="12"/>
  <c r="M22" i="12" s="1"/>
  <c r="I22" i="12"/>
  <c r="K22" i="12"/>
  <c r="K21" i="12" s="1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7" i="12"/>
  <c r="G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4" i="12"/>
  <c r="G34" i="12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8" i="12"/>
  <c r="G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7" i="12"/>
  <c r="G47" i="12" s="1"/>
  <c r="M47" i="12" s="1"/>
  <c r="M46" i="12" s="1"/>
  <c r="I47" i="12"/>
  <c r="I46" i="12" s="1"/>
  <c r="K47" i="12"/>
  <c r="K46" i="12" s="1"/>
  <c r="O47" i="12"/>
  <c r="O46" i="12" s="1"/>
  <c r="Q47" i="12"/>
  <c r="Q46" i="12" s="1"/>
  <c r="U47" i="12"/>
  <c r="U46" i="12" s="1"/>
  <c r="F49" i="12"/>
  <c r="G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8" i="12"/>
  <c r="G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I94" i="12"/>
  <c r="K94" i="12"/>
  <c r="M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I102" i="12"/>
  <c r="K102" i="12"/>
  <c r="M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10" i="12"/>
  <c r="G110" i="12" s="1"/>
  <c r="I110" i="12"/>
  <c r="K110" i="12"/>
  <c r="K109" i="12" s="1"/>
  <c r="O110" i="12"/>
  <c r="O109" i="12" s="1"/>
  <c r="Q110" i="12"/>
  <c r="U110" i="12"/>
  <c r="F111" i="12"/>
  <c r="G111" i="12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Q114" i="12"/>
  <c r="F115" i="12"/>
  <c r="G115" i="12" s="1"/>
  <c r="I115" i="12"/>
  <c r="I114" i="12" s="1"/>
  <c r="K115" i="12"/>
  <c r="K114" i="12" s="1"/>
  <c r="O115" i="12"/>
  <c r="O114" i="12" s="1"/>
  <c r="Q115" i="12"/>
  <c r="U115" i="12"/>
  <c r="U114" i="12" s="1"/>
  <c r="O116" i="12"/>
  <c r="Q116" i="12"/>
  <c r="F117" i="12"/>
  <c r="G117" i="12"/>
  <c r="M117" i="12" s="1"/>
  <c r="M116" i="12" s="1"/>
  <c r="I117" i="12"/>
  <c r="I116" i="12" s="1"/>
  <c r="K117" i="12"/>
  <c r="K116" i="12" s="1"/>
  <c r="O117" i="12"/>
  <c r="Q117" i="12"/>
  <c r="U117" i="12"/>
  <c r="U116" i="12" s="1"/>
  <c r="F119" i="12"/>
  <c r="G119" i="12" s="1"/>
  <c r="I119" i="12"/>
  <c r="I118" i="12" s="1"/>
  <c r="K119" i="12"/>
  <c r="K118" i="12" s="1"/>
  <c r="O119" i="12"/>
  <c r="O118" i="12" s="1"/>
  <c r="Q119" i="12"/>
  <c r="Q118" i="12" s="1"/>
  <c r="U119" i="12"/>
  <c r="U118" i="12" s="1"/>
  <c r="F121" i="12"/>
  <c r="G121" i="12" s="1"/>
  <c r="M121" i="12" s="1"/>
  <c r="I121" i="12"/>
  <c r="K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/>
  <c r="M126" i="12" s="1"/>
  <c r="I126" i="12"/>
  <c r="K126" i="12"/>
  <c r="O126" i="12"/>
  <c r="Q126" i="12"/>
  <c r="U126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G109" i="12" l="1"/>
  <c r="I57" i="1" s="1"/>
  <c r="M10" i="12"/>
  <c r="AC128" i="12"/>
  <c r="F39" i="1" s="1"/>
  <c r="F40" i="1" s="1"/>
  <c r="G23" i="1" s="1"/>
  <c r="G40" i="1"/>
  <c r="G28" i="1" s="1"/>
  <c r="U120" i="12"/>
  <c r="I120" i="12"/>
  <c r="U90" i="12"/>
  <c r="I90" i="12"/>
  <c r="U48" i="12"/>
  <c r="I48" i="12"/>
  <c r="Q37" i="12"/>
  <c r="Q33" i="12"/>
  <c r="G33" i="12"/>
  <c r="I51" i="1" s="1"/>
  <c r="U26" i="12"/>
  <c r="I26" i="12"/>
  <c r="Q21" i="12"/>
  <c r="O17" i="12"/>
  <c r="K8" i="12"/>
  <c r="Q120" i="12"/>
  <c r="Q48" i="12"/>
  <c r="O37" i="12"/>
  <c r="O33" i="12"/>
  <c r="Q26" i="12"/>
  <c r="O21" i="12"/>
  <c r="K17" i="12"/>
  <c r="U8" i="12"/>
  <c r="I8" i="12"/>
  <c r="O120" i="12"/>
  <c r="U109" i="12"/>
  <c r="I109" i="12"/>
  <c r="O90" i="12"/>
  <c r="O48" i="12"/>
  <c r="K37" i="12"/>
  <c r="K33" i="12"/>
  <c r="O26" i="12"/>
  <c r="U17" i="12"/>
  <c r="I17" i="12"/>
  <c r="Q8" i="12"/>
  <c r="G8" i="12"/>
  <c r="K120" i="12"/>
  <c r="G116" i="12"/>
  <c r="I59" i="1" s="1"/>
  <c r="Q109" i="12"/>
  <c r="K90" i="12"/>
  <c r="Q90" i="12"/>
  <c r="K48" i="12"/>
  <c r="U37" i="12"/>
  <c r="I37" i="12"/>
  <c r="U33" i="12"/>
  <c r="I33" i="12"/>
  <c r="K26" i="12"/>
  <c r="U21" i="12"/>
  <c r="I21" i="12"/>
  <c r="Q17" i="12"/>
  <c r="O8" i="12"/>
  <c r="G25" i="1"/>
  <c r="G26" i="1" s="1"/>
  <c r="G24" i="1"/>
  <c r="M120" i="12"/>
  <c r="M90" i="12"/>
  <c r="M119" i="12"/>
  <c r="M118" i="12" s="1"/>
  <c r="G118" i="12"/>
  <c r="I60" i="1" s="1"/>
  <c r="I18" i="1" s="1"/>
  <c r="G114" i="12"/>
  <c r="I58" i="1" s="1"/>
  <c r="M115" i="12"/>
  <c r="M114" i="12" s="1"/>
  <c r="G120" i="12"/>
  <c r="I61" i="1" s="1"/>
  <c r="I19" i="1" s="1"/>
  <c r="M110" i="12"/>
  <c r="M109" i="12" s="1"/>
  <c r="Q67" i="12"/>
  <c r="O67" i="12"/>
  <c r="M38" i="12"/>
  <c r="M37" i="12" s="1"/>
  <c r="G37" i="12"/>
  <c r="I52" i="1" s="1"/>
  <c r="M21" i="12"/>
  <c r="G90" i="12"/>
  <c r="I56" i="1" s="1"/>
  <c r="K67" i="12"/>
  <c r="M49" i="12"/>
  <c r="M48" i="12" s="1"/>
  <c r="G48" i="12"/>
  <c r="I54" i="1" s="1"/>
  <c r="M27" i="12"/>
  <c r="M26" i="12" s="1"/>
  <c r="G26" i="12"/>
  <c r="I50" i="1" s="1"/>
  <c r="U67" i="12"/>
  <c r="I67" i="12"/>
  <c r="G67" i="12"/>
  <c r="I55" i="1" s="1"/>
  <c r="M18" i="12"/>
  <c r="M17" i="12" s="1"/>
  <c r="G17" i="12"/>
  <c r="I48" i="1" s="1"/>
  <c r="M68" i="12"/>
  <c r="M67" i="12" s="1"/>
  <c r="M34" i="12"/>
  <c r="M33" i="12" s="1"/>
  <c r="M9" i="12"/>
  <c r="G46" i="12"/>
  <c r="I53" i="1" s="1"/>
  <c r="G21" i="12"/>
  <c r="I49" i="1" s="1"/>
  <c r="I17" i="1" l="1"/>
  <c r="G29" i="1"/>
  <c r="G128" i="12"/>
  <c r="I47" i="1"/>
  <c r="H39" i="1"/>
  <c r="M8" i="12"/>
  <c r="I16" i="1" l="1"/>
  <c r="I21" i="1" s="1"/>
  <c r="I62" i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<sst xmlns="http://schemas.openxmlformats.org/spreadsheetml/2006/main" count="637" uniqueCount="328">
  <si>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</si>
  <si>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</si>
  <si>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</si>
  <si>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</si>
  <si>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</si>
  <si>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</si>
  <si>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</si>
  <si>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</si>
  <si>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</si>
  <si>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</si>
  <si>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</si>
  <si>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</si>
  <si>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</si>
  <si>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</si>
  <si>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</si>
  <si>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</si>
  <si>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</si>
  <si>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</si>
  <si>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</si>
  <si>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</si>
  <si>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</si>
  <si>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</si>
  <si>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</si>
  <si>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</si>
  <si>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</si>
  <si>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</si>
  <si>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</si>
  <si>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</si>
  <si>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</si>
  <si>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</si>
  <si>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</si>
  <si>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</si>
  <si>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</si>
  <si>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</si>
  <si>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</si>
  <si>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</si>
  <si>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</si>
  <si>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</si>
  <si>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</si>
  <si>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</si>
  <si>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</si>
  <si>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</si>
  <si>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</si>
  <si>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Janáčkova 19-21, Hodonín</t>
  </si>
  <si>
    <t>Rozpočet:</t>
  </si>
  <si>
    <t>Misto</t>
  </si>
  <si>
    <t>Stavební úpravy BD Janáčkova 19-21 - rekonstrukce střešní konstrukce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</si>
  <si>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</si>
  <si>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</si>
  <si>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</si>
  <si>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</si>
  <si>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</si>
  <si>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</si>
  <si>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</si>
  <si>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</si>
  <si>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</si>
  <si>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</si>
  <si>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</si>
  <si>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</si>
  <si>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</si>
  <si>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</si>
  <si>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</si>
  <si>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</si>
  <si>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</si>
  <si>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</si>
  <si>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</si>
  <si>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</si>
  <si>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</si>
  <si>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</si>
  <si>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</si>
  <si>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</si>
  <si>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</si>
  <si>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</si>
  <si>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</si>
  <si>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</si>
  <si>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</si>
  <si>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</si>
  <si>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</si>
  <si>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</si>
  <si>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</si>
  <si>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</si>
  <si>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</si>
  <si>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</si>
  <si>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</si>
  <si>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</si>
  <si>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</si>
  <si>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</si>
  <si>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</si>
  <si>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</si>
  <si>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</si>
  <si>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</si>
  <si>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</si>
  <si>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</si>
  <si>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</si>
  <si>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</si>
  <si>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</si>
  <si>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</si>
  <si>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</si>
  <si>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</si>
  <si>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</si>
  <si>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</si>
  <si>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</si>
  <si>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</si>
  <si>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</si>
  <si>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</si>
  <si>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</si>
  <si>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</si>
  <si>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</si>
  <si>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</si>
  <si>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314232521R00</t>
  </si>
  <si>
    <t>Zdivo komín. těles z cihel plných 29 cm na MC 10, nová komínová tělesa nad střešní rovinou</t>
  </si>
  <si>
    <t>m3</t>
  </si>
  <si>
    <t>POL1_0</t>
  </si>
  <si>
    <t>310901113R00</t>
  </si>
  <si>
    <t>Úprava líce při zdění režného zdiva volně bez lišt, nadstřešní část komínových těles</t>
  </si>
  <si>
    <t>m2</t>
  </si>
  <si>
    <t>289474211R00</t>
  </si>
  <si>
    <t>Spárování zdiva hl. do 3 cm akt. maltou řádkového, nadstřešní část komínových těles</t>
  </si>
  <si>
    <t>316381112R00</t>
  </si>
  <si>
    <t>Komínové krycí desky bez přesahu tl. 80 - 100 mm, vč.výztuže, bednění a vyhlazeného povrchu ve spádu</t>
  </si>
  <si>
    <t>Příplatek za zajištění komínových vložek po, odbourání nadstřešních částí komínových těles</t>
  </si>
  <si>
    <t>kus</t>
  </si>
  <si>
    <t>345244222R00</t>
  </si>
  <si>
    <t>Zídky atikové z cihel dl. 290 mm, tl. 140 mm, výšky 300 mm, koruna štítu od BD Janáčkova 17</t>
  </si>
  <si>
    <t>349234831R00</t>
  </si>
  <si>
    <t>Příplatek za zavázání atikového zdiva, do ponechaného zdiva,koruna štítu k BDJanáčkova 17</t>
  </si>
  <si>
    <t>m</t>
  </si>
  <si>
    <t>319201311R00</t>
  </si>
  <si>
    <t>Vyrovnání povrchu zdiva maltou tl.do 3 cm, koruna štítu k BDJanáčkova 17</t>
  </si>
  <si>
    <t>900      R24</t>
  </si>
  <si>
    <t>HZS - součinnost provozovatele STA, přeložky sděl. kabelů, elektromontér v tar.třídě7</t>
  </si>
  <si>
    <t>h</t>
  </si>
  <si>
    <t>HZS, přeložky elektro, elektromontér v tarifní třídě 7</t>
  </si>
  <si>
    <t>904      R02</t>
  </si>
  <si>
    <t>HZS, přeložky ZTI, instalatér v tarifní třídě 7</t>
  </si>
  <si>
    <t>941955002R00</t>
  </si>
  <si>
    <t>Lešení lehké pomocné, výška podlahy do 1,9 m, pro nátěry tesařských prvků</t>
  </si>
  <si>
    <t>941941032R00</t>
  </si>
  <si>
    <t>Montáž lešení leh.řad.s podlahami,š.do 1 m, H 30 m, pro montáž a demontáž podbití, komínová tělesa</t>
  </si>
  <si>
    <t>941941192R00</t>
  </si>
  <si>
    <t>Příplatek za každý měsíc použití lešení k pol.1032, pro montáž a demontáž podbití, komínová tělesa</t>
  </si>
  <si>
    <t>941941832R00</t>
  </si>
  <si>
    <t>Demontáž lešení leh.řad.s podlahami,š.1 m, H 30 m, pro montáž a demontáž podbití, komínová tělesa</t>
  </si>
  <si>
    <t>952902121R00</t>
  </si>
  <si>
    <t>Odstranění holubího trusu z podlah do tl. 5 cm, předpoklad 1 cm</t>
  </si>
  <si>
    <t>952902211R00</t>
  </si>
  <si>
    <t>Dezinfekce podlah a stěn-mikrobi z holub.trusu 1x, dezinfekce podlahy půdy</t>
  </si>
  <si>
    <t>952903111R00</t>
  </si>
  <si>
    <t>Odstranění prachu z trámů, horní líc trámů ( pod podstřešní fólií )</t>
  </si>
  <si>
    <t>952903112R00</t>
  </si>
  <si>
    <t>Odstranění holubího trusu z trámů</t>
  </si>
  <si>
    <t>952901111R00</t>
  </si>
  <si>
    <t>Vyčištění budov o výšce podlaží do 4 m, vyčištění půdy, započítána 1/3 plochy</t>
  </si>
  <si>
    <t>953981104R00</t>
  </si>
  <si>
    <t>Chemické kotvy do betonu, hl. 125 mm, M 12, ampule, vč. závitové tyče, kotvení pozednice ozn.L 140/130</t>
  </si>
  <si>
    <t>962032641R00</t>
  </si>
  <si>
    <t>Bourání zdiva komínového z cihel na MC, nadstřešní části komínových těles</t>
  </si>
  <si>
    <t>962052314R00</t>
  </si>
  <si>
    <t>Bourání železobetonových komínových hlav</t>
  </si>
  <si>
    <t>962031116R00</t>
  </si>
  <si>
    <t>Bourání příček z cihel pálených plných tl. 140 mm,, výšky 300 mm, koruna štítu od BD Janáčkova 17</t>
  </si>
  <si>
    <t>979011111R00</t>
  </si>
  <si>
    <t>Svislá doprava suti a vybour. hmot za 2.NP a 1.PP</t>
  </si>
  <si>
    <t>t</t>
  </si>
  <si>
    <t>979011121R00</t>
  </si>
  <si>
    <t>Příplatek za každé další podlaží, příplatek za další tři podlaží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</si>
  <si>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</si>
  <si>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</si>
  <si>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</si>
  <si>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</si>
  <si>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</si>
  <si>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</si>
  <si>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</si>
  <si>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km, příplatek za dalších 10km</t>
  </si>
  <si>
    <t>979990107R00</t>
  </si>
  <si>
    <t>Poplatek za uložení suti - směs betonu, cihel, dřeva, skupina odpadu 170904</t>
  </si>
  <si>
    <t>979990210R00</t>
  </si>
  <si>
    <t>Poplatek za skládku nebezpeč. odpadu - holubí trus</t>
  </si>
  <si>
    <t>999281111R00</t>
  </si>
  <si>
    <t>Přesun hmot pro opravy a údržbu do výšky 25 m</t>
  </si>
  <si>
    <t>762342811R00</t>
  </si>
  <si>
    <t>Demontáž laťování střech, rozteč latí do 22 cm</t>
  </si>
  <si>
    <t>762343811R00</t>
  </si>
  <si>
    <t>Demontáž bednění okapů z prken hrubých do 32 mm, podbití přesahu střechy včetně roštu</t>
  </si>
  <si>
    <t>762342203RT4</t>
  </si>
  <si>
    <t>Montáž laťování střech, vzdálenost latí 22 - 36 cm, včetně dodávky impregnovaného řeziva, latě 4/6 cm</t>
  </si>
  <si>
    <t>762342206RT4</t>
  </si>
  <si>
    <t>Montáž kontralatí na vruty, s těsnicí páskou, včetně dodávky impregnovaných latí 4/6 cm</t>
  </si>
  <si>
    <t>762331911R00</t>
  </si>
  <si>
    <t>Vyřezání části střešní vazby do 120 cm2,do dl.3 m, vyřezání 4ks horních kleštin 100x100 k zpět.montáž</t>
  </si>
  <si>
    <t>762332931RV1</t>
  </si>
  <si>
    <t>Doplnění střešní vazby z hranolů do 120 cm2 , zpětná montáž 4ks horních kleštin 100x100</t>
  </si>
  <si>
    <t>762332931R00</t>
  </si>
  <si>
    <t>Doplnění střešní vazby z hranolů do 120 cm2 vč.dod, impreg.hranolů 40x130, 4ks krokve 40x130</t>
  </si>
  <si>
    <t>Doplnění střešní vazby z hranolů do 120 cm2 vč.dod, impreg.hranolu 40x150, 1ks hranolu 40x150</t>
  </si>
  <si>
    <t>762332932R00</t>
  </si>
  <si>
    <t>Doplnění střešní vazby z hranolů do 224 cm2 vč.dod, impreg.hranolů 100x130,2ks krokev 100x130</t>
  </si>
  <si>
    <t>Doplnění střešní vazby z hranolů do 224 cm2 vč.dod, impreg.hranolů 140x130,1ks pozednice 140x130</t>
  </si>
  <si>
    <t>762313112R00</t>
  </si>
  <si>
    <t>Montáž svorníků, šroubů, délky do 300 mm</t>
  </si>
  <si>
    <t>31179106R</t>
  </si>
  <si>
    <t>Tyč závitová M8, žár.pozink, DIN 975, délky 190mm včetně matic a podložek</t>
  </si>
  <si>
    <t>ks</t>
  </si>
  <si>
    <t>POL3_0</t>
  </si>
  <si>
    <t>31179105R</t>
  </si>
  <si>
    <t>Tyč závitová M8, žár.pozink, DIN 975, délky 210mm včetně matic a podložek</t>
  </si>
  <si>
    <t>Tyč závitová M10, žár.pozink., DIN 975, délky 290mm včetně matic a podložek</t>
  </si>
  <si>
    <t>762950030RAB</t>
  </si>
  <si>
    <t>Výměna části střešní vazby průřezová plocha 224cm2, REZERVA - skutečné množství určit při realizaci</t>
  </si>
  <si>
    <t>POL2_0</t>
  </si>
  <si>
    <t>762395000R00</t>
  </si>
  <si>
    <t>Spojovací a ochranné prostředky pro střechy</t>
  </si>
  <si>
    <t>762088113R00</t>
  </si>
  <si>
    <t>Zakrývání provizorní plachtou 12x15m,vč.odstranění, 10x provizorní zakrytí a sejmutí</t>
  </si>
  <si>
    <t>998762103R00</t>
  </si>
  <si>
    <t>Přesun hmot pro tesařské konstrukce, výšky do 24 m</t>
  </si>
  <si>
    <t>764339831R00</t>
  </si>
  <si>
    <t>Demontáž lemování komínů v ploše, hl. kryt, do 45°</t>
  </si>
  <si>
    <t>764352810R00</t>
  </si>
  <si>
    <t>Demontáž žlabů půlkruh. rovných, rš 330 mm, do 30°, stávající podokapní žlaby</t>
  </si>
  <si>
    <t>764359811R00</t>
  </si>
  <si>
    <t>Demontáž kotlíku kónického, sklon do 45°</t>
  </si>
  <si>
    <t>764453844R00</t>
  </si>
  <si>
    <t>Demontáž kolen horních dvojitých,120 a 150 mm</t>
  </si>
  <si>
    <t>764351837R00</t>
  </si>
  <si>
    <t>Demontáž háků, sklon do 45°</t>
  </si>
  <si>
    <t>764392841R00</t>
  </si>
  <si>
    <t>Demontáž úžlabí, rš 500 mm, sklon do 45°, úžlabí u sousedního domu J23</t>
  </si>
  <si>
    <t>764331831R00</t>
  </si>
  <si>
    <t>Demontáž lemování zdí, rš 250 a 330 mm, do 45°, lemování sousedních štítových stěn</t>
  </si>
  <si>
    <t>764362811R00</t>
  </si>
  <si>
    <t>Demontáž střešního výlezu, hladká krytina, do 45°, střešní výlez 600x600</t>
  </si>
  <si>
    <t>764367801R00</t>
  </si>
  <si>
    <t>Demontáž oplechování střešních výlezů</t>
  </si>
  <si>
    <t>764342822R00</t>
  </si>
  <si>
    <t>Demontáž lemování trub D 100 mm, hl. kryt. do 45°, lemování trub ZTI</t>
  </si>
  <si>
    <t>764345832R00</t>
  </si>
  <si>
    <t>Demontáž ventilačních nástavců D do 150 mm, do 45°, ventilační nástavce ZTI</t>
  </si>
  <si>
    <t>764813830R00</t>
  </si>
  <si>
    <t>Lemování z lak.Pz, komínů na hl. krytině, v ploše, lemování 2ks stávajících komínových těles, 1/K</t>
  </si>
  <si>
    <t>764813150R00</t>
  </si>
  <si>
    <t>Lemování zdí z lak.Pz plechu,tvr.krytina,rš 330 mm, lemování mezi krytinou a svislou stěnou, 4/K</t>
  </si>
  <si>
    <t>764815212R00</t>
  </si>
  <si>
    <t>Žlab podokapní půlkruh.z lak.Pz plechu, rš 330 mm, 6/K</t>
  </si>
  <si>
    <t>764815861R00</t>
  </si>
  <si>
    <t>Příplatek za přišroubování háku podokapního, nové háky nových podokapních žlabů</t>
  </si>
  <si>
    <t>764815812R00</t>
  </si>
  <si>
    <t>Kotlík žlabový oválný z lak. Pz plechu, 330/120 mm</t>
  </si>
  <si>
    <t>764819213R00</t>
  </si>
  <si>
    <t>Horní dvojité koleno z lak.Pz plechu, D 120 mm, 6ks</t>
  </si>
  <si>
    <t>764816420R00</t>
  </si>
  <si>
    <t>Okapnice z lakovaného Pz plechu, rš 250 mm, okapnice u podokapního žlabu, 5/K</t>
  </si>
  <si>
    <t>764396230R00</t>
  </si>
  <si>
    <t>Připojovací lišta z lak. Pz plechu dilatační, rš 120 mm, krycí lišta lemování komínů</t>
  </si>
  <si>
    <t>764396231R00</t>
  </si>
  <si>
    <t>Přetmelení připojovacích lišt PU tmelem, krycí lišta lemování komínů</t>
  </si>
  <si>
    <t>764814322R00</t>
  </si>
  <si>
    <t>Lemování trub,lak.Pz,vl.kryt,2díly,D 400 mm,do 45°, lemování nerezových komínů</t>
  </si>
  <si>
    <t>998764103R00</t>
  </si>
  <si>
    <t>Přesun hmot pro klempířské konstr., výšky do 24 m</t>
  </si>
  <si>
    <t>765312810R00</t>
  </si>
  <si>
    <t>Demontáž krytiny dvoudrážkové, na sucho, do suti</t>
  </si>
  <si>
    <t>765318871R00</t>
  </si>
  <si>
    <t>Demontáž krytiny z hřebenáčů, tvrdá malta, do suti</t>
  </si>
  <si>
    <t>765313121R00</t>
  </si>
  <si>
    <t>Krytina pálená střech ostatních, taška režná , vč. tašek doplňkových (protisněhová,větrací atd..)</t>
  </si>
  <si>
    <t>765313134R00</t>
  </si>
  <si>
    <t>Hřeben z hřebenáčů č.2 na hliníkový větrací pás</t>
  </si>
  <si>
    <t>765313142R00</t>
  </si>
  <si>
    <t>Nároží z hřebenáčů č.2 na větrací pás olovo/cín</t>
  </si>
  <si>
    <t>765313151R00</t>
  </si>
  <si>
    <t>Pás úžlabí plast. s těsněním ke krytině a hřebeni, úžlabí k štítu Janáčkova 23</t>
  </si>
  <si>
    <t>765313181R00</t>
  </si>
  <si>
    <t>Přiřezání a uchycení tašek drážkových</t>
  </si>
  <si>
    <t>765313137RS4</t>
  </si>
  <si>
    <t>Hřebenáč křížový Y</t>
  </si>
  <si>
    <t>765313168R00</t>
  </si>
  <si>
    <t>Střešní lávka, rošt 800 x 250 mm</t>
  </si>
  <si>
    <t>765313170R00</t>
  </si>
  <si>
    <t>Vikýř univerzální 45 x 73 cm, vč lemování, dodávka + montáž</t>
  </si>
  <si>
    <t>765313184R00</t>
  </si>
  <si>
    <t>Taška prostupová + nástavec odvětrání kanalizace, včetně napojení na ZTI</t>
  </si>
  <si>
    <t>Taška prostupová + nástavec na TURBOKOTEL, včetně napojení na turbokotel</t>
  </si>
  <si>
    <t>765313185R00</t>
  </si>
  <si>
    <t>Taška prostupová + nástavec pro anténu</t>
  </si>
  <si>
    <t>765313188R00</t>
  </si>
  <si>
    <t>Pás větrací okapní ochranný 500/10 cm</t>
  </si>
  <si>
    <t>765313186R00</t>
  </si>
  <si>
    <t>Mřížka ochranná větrací 100 cm univerzální, u okapu</t>
  </si>
  <si>
    <t>59244250R</t>
  </si>
  <si>
    <t>Mříž sněholamu délky 1,80 m , zesílená, s nýtováním včetně montáže</t>
  </si>
  <si>
    <t>765799310RL3</t>
  </si>
  <si>
    <t>998765103R00</t>
  </si>
  <si>
    <t>Přesun hmot pro krytiny tvrdé, výšky do 24 m</t>
  </si>
  <si>
    <t>766421213R00</t>
  </si>
  <si>
    <t>Obložení podhledů cementotřískovými deskami, přesah střešní konstrukce</t>
  </si>
  <si>
    <t>766427112R00</t>
  </si>
  <si>
    <t>Podkladový rošt pro obložení podhledů, včetně dodávky řeziva</t>
  </si>
  <si>
    <t>59590777R</t>
  </si>
  <si>
    <t>Deska  cementotřísková tl. 12 mm, P+D, do exteriéru, systémová</t>
  </si>
  <si>
    <t>998766103R00</t>
  </si>
  <si>
    <t>Přesun hmot pro truhlářské konstr., výšky do 24 m</t>
  </si>
  <si>
    <t>767891903R00</t>
  </si>
  <si>
    <t>Přeložka satelitního přijímače</t>
  </si>
  <si>
    <t>kpl</t>
  </si>
  <si>
    <t>783782221R00</t>
  </si>
  <si>
    <t>Nátěr tesařských konstrukcí 2x veškeré prvky krovu, proti dřevokazným houbám a hmyzu</t>
  </si>
  <si>
    <t>650111111R00</t>
  </si>
  <si>
    <t>Elektroinstalace - ochrana před bleskem, viz. samostatný výkaz výměr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</si>
  <si>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</si>
  <si>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</si>
  <si>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</si>
  <si>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</si>
  <si>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</si>
  <si>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</si>
  <si>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</si>
  <si>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005241010R</t>
  </si>
  <si>
    <t xml:space="preserve">Dokumentace skutečného provedení </t>
  </si>
  <si>
    <t>005211080R</t>
  </si>
  <si>
    <t xml:space="preserve">Bezpečnostní a hygienická opatření na staveništi </t>
  </si>
  <si>
    <t>005231010R</t>
  </si>
  <si>
    <t>Revize spalinových cest, spalinové cesty od jednotlivých plynových kotlů</t>
  </si>
  <si>
    <t/>
  </si>
  <si>
    <t>SUM</t>
  </si>
  <si>
    <t>Poznámky uchazeče k zadání</t>
  </si>
  <si>
    <t>POPUZIV</t>
  </si>
  <si>
    <t>END</t>
  </si>
  <si>
    <t xml:space="preserve">Montáž fólie na krokve přibitím včetně podstřešní  difúzní fólie, min. plošná hmotnost 150 g/m2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</si>
</sst>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SUMIF(F47:F61,A16,I47:I61)+SUMIF(F47:F61,"PSU",I47:I61)</f>
        <v>0</v>
      </c>
      <c r="J16" s="23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SUMIF(F47:F61,A17,I47:I61)</f>
        <v>0</v>
      </c>
      <c r="J17" s="23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SUMIF(F47:F61,A18,I47:I61)</f>
        <v>0</v>
      </c>
      <c r="J18" s="234"/>
    </row>
    <row r="19" spans="1:10" ht="23.25" customHeight="1" x14ac:dyDescent="0.2">
      <c r="A19" s="139" t="s">
        <v>80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SUMIF(F47:F61,A19,I47:I61)</f>
        <v>0</v>
      </c>
      <c r="J19" s="234"/>
    </row>
    <row r="20" spans="1:10" ht="23.25" customHeight="1" x14ac:dyDescent="0.2">
      <c r="A20" s="139" t="s">
        <v>81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SUMIF(F47:F61,A20,I47:I61)</f>
        <v>0</v>
      </c>
      <c r="J20" s="234"/>
    </row>
    <row r="21" spans="1:10" ht="23.25" customHeight="1" x14ac:dyDescent="0.2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45063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Pol'!AC128</f>
        <v>0</v>
      </c>
      <c r="G39" s="107">
        <f>'Rozpočet Pol'!AD128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50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 x14ac:dyDescent="0.2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 x14ac:dyDescent="0.2">
      <c r="A48" s="120"/>
      <c r="B48" s="122" t="s">
        <v>54</v>
      </c>
      <c r="C48" s="199" t="s">
        <v>55</v>
      </c>
      <c r="D48" s="200"/>
      <c r="E48" s="200"/>
      <c r="F48" s="132" t="s">
        <v>23</v>
      </c>
      <c r="G48" s="133"/>
      <c r="H48" s="133"/>
      <c r="I48" s="198">
        <f>'Rozpočet Pol'!G17</f>
        <v>0</v>
      </c>
      <c r="J48" s="198"/>
    </row>
    <row r="49" spans="1:10" ht="25.5" customHeight="1" x14ac:dyDescent="0.2">
      <c r="A49" s="120"/>
      <c r="B49" s="122" t="s">
        <v>56</v>
      </c>
      <c r="C49" s="199" t="s">
        <v>57</v>
      </c>
      <c r="D49" s="200"/>
      <c r="E49" s="200"/>
      <c r="F49" s="132" t="s">
        <v>23</v>
      </c>
      <c r="G49" s="133"/>
      <c r="H49" s="133"/>
      <c r="I49" s="198">
        <f>'Rozpočet Pol'!G21</f>
        <v>0</v>
      </c>
      <c r="J49" s="198"/>
    </row>
    <row r="50" spans="1:10" ht="25.5" customHeight="1" x14ac:dyDescent="0.2">
      <c r="A50" s="120"/>
      <c r="B50" s="122" t="s">
        <v>58</v>
      </c>
      <c r="C50" s="199" t="s">
        <v>59</v>
      </c>
      <c r="D50" s="200"/>
      <c r="E50" s="200"/>
      <c r="F50" s="132" t="s">
        <v>23</v>
      </c>
      <c r="G50" s="133"/>
      <c r="H50" s="133"/>
      <c r="I50" s="198">
        <f>'Rozpočet Pol'!G26</f>
        <v>0</v>
      </c>
      <c r="J50" s="198"/>
    </row>
    <row r="51" spans="1:10" ht="25.5" customHeight="1" x14ac:dyDescent="0.2">
      <c r="A51" s="120"/>
      <c r="B51" s="122" t="s">
        <v>60</v>
      </c>
      <c r="C51" s="199" t="s">
        <v>61</v>
      </c>
      <c r="D51" s="200"/>
      <c r="E51" s="200"/>
      <c r="F51" s="132" t="s">
        <v>23</v>
      </c>
      <c r="G51" s="133"/>
      <c r="H51" s="133"/>
      <c r="I51" s="198">
        <f>'Rozpočet Pol'!G33</f>
        <v>0</v>
      </c>
      <c r="J51" s="198"/>
    </row>
    <row r="52" spans="1:10" ht="25.5" customHeight="1" x14ac:dyDescent="0.2">
      <c r="A52" s="120"/>
      <c r="B52" s="122" t="s">
        <v>62</v>
      </c>
      <c r="C52" s="199" t="s">
        <v>63</v>
      </c>
      <c r="D52" s="200"/>
      <c r="E52" s="200"/>
      <c r="F52" s="132" t="s">
        <v>23</v>
      </c>
      <c r="G52" s="133"/>
      <c r="H52" s="133"/>
      <c r="I52" s="198">
        <f>'Rozpočet Pol'!G37</f>
        <v>0</v>
      </c>
      <c r="J52" s="198"/>
    </row>
    <row r="53" spans="1:10" ht="25.5" customHeight="1" x14ac:dyDescent="0.2">
      <c r="A53" s="120"/>
      <c r="B53" s="122" t="s">
        <v>64</v>
      </c>
      <c r="C53" s="199" t="s">
        <v>65</v>
      </c>
      <c r="D53" s="200"/>
      <c r="E53" s="200"/>
      <c r="F53" s="132" t="s">
        <v>23</v>
      </c>
      <c r="G53" s="133"/>
      <c r="H53" s="133"/>
      <c r="I53" s="198">
        <f>'Rozpočet Pol'!G46</f>
        <v>0</v>
      </c>
      <c r="J53" s="198"/>
    </row>
    <row r="54" spans="1:10" ht="25.5" customHeight="1" x14ac:dyDescent="0.2">
      <c r="A54" s="120"/>
      <c r="B54" s="122" t="s">
        <v>66</v>
      </c>
      <c r="C54" s="199" t="s">
        <v>67</v>
      </c>
      <c r="D54" s="200"/>
      <c r="E54" s="200"/>
      <c r="F54" s="132" t="s">
        <v>24</v>
      </c>
      <c r="G54" s="133"/>
      <c r="H54" s="133"/>
      <c r="I54" s="198">
        <f>'Rozpočet Pol'!G48</f>
        <v>0</v>
      </c>
      <c r="J54" s="198"/>
    </row>
    <row r="55" spans="1:10" ht="25.5" customHeight="1" x14ac:dyDescent="0.2">
      <c r="A55" s="120"/>
      <c r="B55" s="122" t="s">
        <v>68</v>
      </c>
      <c r="C55" s="199" t="s">
        <v>69</v>
      </c>
      <c r="D55" s="200"/>
      <c r="E55" s="200"/>
      <c r="F55" s="132" t="s">
        <v>24</v>
      </c>
      <c r="G55" s="133"/>
      <c r="H55" s="133"/>
      <c r="I55" s="198">
        <f>'Rozpočet Pol'!G67</f>
        <v>0</v>
      </c>
      <c r="J55" s="198"/>
    </row>
    <row r="56" spans="1:10" ht="25.5" customHeight="1" x14ac:dyDescent="0.2">
      <c r="A56" s="120"/>
      <c r="B56" s="122" t="s">
        <v>70</v>
      </c>
      <c r="C56" s="199" t="s">
        <v>71</v>
      </c>
      <c r="D56" s="200"/>
      <c r="E56" s="200"/>
      <c r="F56" s="132" t="s">
        <v>24</v>
      </c>
      <c r="G56" s="133"/>
      <c r="H56" s="133"/>
      <c r="I56" s="198">
        <f>'Rozpočet Pol'!G90</f>
        <v>0</v>
      </c>
      <c r="J56" s="198"/>
    </row>
    <row r="57" spans="1:10" ht="25.5" customHeight="1" x14ac:dyDescent="0.2">
      <c r="A57" s="120"/>
      <c r="B57" s="122" t="s">
        <v>72</v>
      </c>
      <c r="C57" s="199" t="s">
        <v>73</v>
      </c>
      <c r="D57" s="200"/>
      <c r="E57" s="200"/>
      <c r="F57" s="132" t="s">
        <v>24</v>
      </c>
      <c r="G57" s="133"/>
      <c r="H57" s="133"/>
      <c r="I57" s="198">
        <f>'Rozpočet Pol'!G109</f>
        <v>0</v>
      </c>
      <c r="J57" s="198"/>
    </row>
    <row r="58" spans="1:10" ht="25.5" customHeight="1" x14ac:dyDescent="0.2">
      <c r="A58" s="120"/>
      <c r="B58" s="122" t="s">
        <v>74</v>
      </c>
      <c r="C58" s="199" t="s">
        <v>75</v>
      </c>
      <c r="D58" s="200"/>
      <c r="E58" s="200"/>
      <c r="F58" s="132" t="s">
        <v>24</v>
      </c>
      <c r="G58" s="133"/>
      <c r="H58" s="133"/>
      <c r="I58" s="198">
        <f>'Rozpočet Pol'!G114</f>
        <v>0</v>
      </c>
      <c r="J58" s="198"/>
    </row>
    <row r="59" spans="1:10" ht="25.5" customHeight="1" x14ac:dyDescent="0.2">
      <c r="A59" s="120"/>
      <c r="B59" s="122" t="s">
        <v>76</v>
      </c>
      <c r="C59" s="199" t="s">
        <v>77</v>
      </c>
      <c r="D59" s="200"/>
      <c r="E59" s="200"/>
      <c r="F59" s="132" t="s">
        <v>24</v>
      </c>
      <c r="G59" s="133"/>
      <c r="H59" s="133"/>
      <c r="I59" s="198">
        <f>'Rozpočet Pol'!G116</f>
        <v>0</v>
      </c>
      <c r="J59" s="198"/>
    </row>
    <row r="60" spans="1:10" ht="25.5" customHeight="1" x14ac:dyDescent="0.2">
      <c r="A60" s="120"/>
      <c r="B60" s="122" t="s">
        <v>78</v>
      </c>
      <c r="C60" s="199" t="s">
        <v>79</v>
      </c>
      <c r="D60" s="200"/>
      <c r="E60" s="200"/>
      <c r="F60" s="132" t="s">
        <v>25</v>
      </c>
      <c r="G60" s="133"/>
      <c r="H60" s="133"/>
      <c r="I60" s="198">
        <f>'Rozpočet Pol'!G118</f>
        <v>0</v>
      </c>
      <c r="J60" s="198"/>
    </row>
    <row r="61" spans="1:10" ht="25.5" customHeight="1" x14ac:dyDescent="0.2">
      <c r="A61" s="120"/>
      <c r="B61" s="129" t="s">
        <v>80</v>
      </c>
      <c r="C61" s="202" t="s">
        <v>26</v>
      </c>
      <c r="D61" s="203"/>
      <c r="E61" s="203"/>
      <c r="F61" s="134" t="s">
        <v>80</v>
      </c>
      <c r="G61" s="135"/>
      <c r="H61" s="135"/>
      <c r="I61" s="201">
        <f>'Rozpočet Pol'!G120</f>
        <v>0</v>
      </c>
      <c r="J61" s="201"/>
    </row>
    <row r="62" spans="1:10" ht="25.5" customHeight="1" x14ac:dyDescent="0.2">
      <c r="A62" s="121"/>
      <c r="B62" s="125" t="s">
        <v>1</v>
      </c>
      <c r="C62" s="125"/>
      <c r="D62" s="126"/>
      <c r="E62" s="126"/>
      <c r="F62" s="136"/>
      <c r="G62" s="137"/>
      <c r="H62" s="137"/>
      <c r="I62" s="204">
        <f>SUM(I47:I61)</f>
        <v>0</v>
      </c>
      <c r="J62" s="204"/>
    </row>
    <row r="63" spans="1:10" x14ac:dyDescent="0.2">
      <c r="F63" s="138"/>
      <c r="G63" s="94"/>
      <c r="H63" s="138"/>
      <c r="I63" s="94"/>
      <c r="J63" s="94"/>
    </row>
    <row r="64" spans="1:10" x14ac:dyDescent="0.2">
      <c r="F64" s="138"/>
      <c r="G64" s="94"/>
      <c r="H64" s="138"/>
      <c r="I64" s="94"/>
      <c r="J64" s="94"/>
    </row>
    <row r="65" spans="6:10" x14ac:dyDescent="0.2">
      <c r="F65" s="138"/>
      <c r="G65" s="94"/>
      <c r="H65" s="138"/>
      <c r="I65" s="94"/>
      <c r="J65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8"/>
  <sheetViews>
    <sheetView tabSelected="1" topLeftCell="A78" workbookViewId="0">
      <selection activeCell="Y92" sqref="Y92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83</v>
      </c>
    </row>
    <row r="2" spans="1:60" ht="24.95" customHeight="1" x14ac:dyDescent="0.2">
      <c r="A2" s="143" t="s">
        <v>82</v>
      </c>
      <c r="B2" s="141"/>
      <c r="C2" s="251" t="s">
        <v>46</v>
      </c>
      <c r="D2" s="252"/>
      <c r="E2" s="252"/>
      <c r="F2" s="252"/>
      <c r="G2" s="253"/>
      <c r="AE2" t="s">
        <v>84</v>
      </c>
    </row>
    <row r="3" spans="1:60" ht="24.95" customHeight="1" x14ac:dyDescent="0.2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85</v>
      </c>
    </row>
    <row r="4" spans="1:60" ht="24.95" hidden="1" customHeight="1" x14ac:dyDescent="0.2">
      <c r="A4" s="144" t="s">
        <v>8</v>
      </c>
      <c r="B4" s="142"/>
      <c r="C4" s="254"/>
      <c r="D4" s="255"/>
      <c r="E4" s="255"/>
      <c r="F4" s="255"/>
      <c r="G4" s="256"/>
      <c r="AE4" t="s">
        <v>86</v>
      </c>
    </row>
    <row r="5" spans="1:60" hidden="1" x14ac:dyDescent="0.2">
      <c r="A5" s="145" t="s">
        <v>87</v>
      </c>
      <c r="B5" s="146"/>
      <c r="C5" s="147"/>
      <c r="D5" s="148"/>
      <c r="E5" s="148"/>
      <c r="F5" s="148"/>
      <c r="G5" s="149"/>
      <c r="AE5" t="s">
        <v>88</v>
      </c>
    </row>
    <row r="7" spans="1:60" ht="38.25" x14ac:dyDescent="0.2">
      <c r="A7" s="154" t="s">
        <v>89</v>
      </c>
      <c r="B7" s="155" t="s">
        <v>90</v>
      </c>
      <c r="C7" s="155" t="s">
        <v>91</v>
      </c>
      <c r="D7" s="154" t="s">
        <v>92</v>
      </c>
      <c r="E7" s="154" t="s">
        <v>93</v>
      </c>
      <c r="F7" s="150" t="s">
        <v>94</v>
      </c>
      <c r="G7" s="171" t="s">
        <v>28</v>
      </c>
      <c r="H7" s="172" t="s">
        <v>29</v>
      </c>
      <c r="I7" s="172" t="s">
        <v>95</v>
      </c>
      <c r="J7" s="172" t="s">
        <v>30</v>
      </c>
      <c r="K7" s="172" t="s">
        <v>96</v>
      </c>
      <c r="L7" s="172" t="s">
        <v>97</v>
      </c>
      <c r="M7" s="172" t="s">
        <v>98</v>
      </c>
      <c r="N7" s="172" t="s">
        <v>99</v>
      </c>
      <c r="O7" s="172" t="s">
        <v>100</v>
      </c>
      <c r="P7" s="172" t="s">
        <v>101</v>
      </c>
      <c r="Q7" s="172" t="s">
        <v>102</v>
      </c>
      <c r="R7" s="172" t="s">
        <v>103</v>
      </c>
      <c r="S7" s="172" t="s">
        <v>104</v>
      </c>
      <c r="T7" s="172" t="s">
        <v>105</v>
      </c>
      <c r="U7" s="157" t="s">
        <v>106</v>
      </c>
    </row>
    <row r="8" spans="1:60" x14ac:dyDescent="0.2">
      <c r="A8" s="173" t="s">
        <v>107</v>
      </c>
      <c r="B8" s="174" t="s">
        <v>52</v>
      </c>
      <c r="C8" s="175" t="s">
        <v>53</v>
      </c>
      <c r="D8" s="176"/>
      <c r="E8" s="177"/>
      <c r="F8" s="178"/>
      <c r="G8" s="178">
        <f>SUMIF(AE9:AE16,"&lt;&gt;NOR",G9:G16)</f>
        <v>0</v>
      </c>
      <c r="H8" s="178"/>
      <c r="I8" s="178">
        <f>SUM(I9:I16)</f>
        <v>0</v>
      </c>
      <c r="J8" s="178"/>
      <c r="K8" s="178">
        <f>SUM(K9:K16)</f>
        <v>0</v>
      </c>
      <c r="L8" s="178"/>
      <c r="M8" s="178">
        <f>SUM(M9:M16)</f>
        <v>0</v>
      </c>
      <c r="N8" s="156"/>
      <c r="O8" s="156">
        <f>SUM(O9:O16)</f>
        <v>6.5539700000000014</v>
      </c>
      <c r="P8" s="156"/>
      <c r="Q8" s="156">
        <f>SUM(Q9:Q16)</f>
        <v>0</v>
      </c>
      <c r="R8" s="156"/>
      <c r="S8" s="156"/>
      <c r="T8" s="173"/>
      <c r="U8" s="156">
        <f>SUM(U9:U16)</f>
        <v>27.84</v>
      </c>
      <c r="AE8" t="s">
        <v>108</v>
      </c>
    </row>
    <row r="9" spans="1:60" ht="22.5" outlineLevel="1" x14ac:dyDescent="0.2">
      <c r="A9" s="152">
        <v>1</v>
      </c>
      <c r="B9" s="158" t="s">
        <v>109</v>
      </c>
      <c r="C9" s="191" t="s">
        <v>110</v>
      </c>
      <c r="D9" s="160" t="s">
        <v>111</v>
      </c>
      <c r="E9" s="166">
        <v>1.7709999999999999</v>
      </c>
      <c r="F9" s="168">
        <f t="shared" ref="F9:F16" si="0">H9+J9</f>
        <v>0</v>
      </c>
      <c r="G9" s="169">
        <f t="shared" ref="G9:G16" si="1">ROUND(E9*F9,2)</f>
        <v>0</v>
      </c>
      <c r="H9" s="169"/>
      <c r="I9" s="169">
        <f t="shared" ref="I9:I16" si="2">ROUND(E9*H9,2)</f>
        <v>0</v>
      </c>
      <c r="J9" s="169"/>
      <c r="K9" s="169">
        <f t="shared" ref="K9:K16" si="3">ROUND(E9*J9,2)</f>
        <v>0</v>
      </c>
      <c r="L9" s="169">
        <v>15</v>
      </c>
      <c r="M9" s="169">
        <f t="shared" ref="M9:M16" si="4">G9*(1+L9/100)</f>
        <v>0</v>
      </c>
      <c r="N9" s="161">
        <v>1.9496800000000001</v>
      </c>
      <c r="O9" s="161">
        <f t="shared" ref="O9:O16" si="5">ROUND(E9*N9,5)</f>
        <v>3.4528799999999999</v>
      </c>
      <c r="P9" s="161">
        <v>0</v>
      </c>
      <c r="Q9" s="161">
        <f t="shared" ref="Q9:Q16" si="6">ROUND(E9*P9,5)</f>
        <v>0</v>
      </c>
      <c r="R9" s="161"/>
      <c r="S9" s="161"/>
      <c r="T9" s="162">
        <v>3.8460000000000001</v>
      </c>
      <c r="U9" s="161">
        <f t="shared" ref="U9:U16" si="7">ROUND(E9*T9,2)</f>
        <v>6.81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112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8" t="s">
        <v>113</v>
      </c>
      <c r="C10" s="191" t="s">
        <v>114</v>
      </c>
      <c r="D10" s="160" t="s">
        <v>115</v>
      </c>
      <c r="E10" s="166">
        <v>11.25</v>
      </c>
      <c r="F10" s="168">
        <f t="shared" si="0"/>
        <v>0</v>
      </c>
      <c r="G10" s="169">
        <f t="shared" si="1"/>
        <v>0</v>
      </c>
      <c r="H10" s="169"/>
      <c r="I10" s="169">
        <f t="shared" si="2"/>
        <v>0</v>
      </c>
      <c r="J10" s="169"/>
      <c r="K10" s="169">
        <f t="shared" si="3"/>
        <v>0</v>
      </c>
      <c r="L10" s="169">
        <v>15</v>
      </c>
      <c r="M10" s="169">
        <f t="shared" si="4"/>
        <v>0</v>
      </c>
      <c r="N10" s="161">
        <v>0</v>
      </c>
      <c r="O10" s="161">
        <f t="shared" si="5"/>
        <v>0</v>
      </c>
      <c r="P10" s="161">
        <v>0</v>
      </c>
      <c r="Q10" s="161">
        <f t="shared" si="6"/>
        <v>0</v>
      </c>
      <c r="R10" s="161"/>
      <c r="S10" s="161"/>
      <c r="T10" s="162">
        <v>0.29099999999999998</v>
      </c>
      <c r="U10" s="161">
        <f t="shared" si="7"/>
        <v>3.27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112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3</v>
      </c>
      <c r="B11" s="158" t="s">
        <v>116</v>
      </c>
      <c r="C11" s="191" t="s">
        <v>117</v>
      </c>
      <c r="D11" s="160" t="s">
        <v>115</v>
      </c>
      <c r="E11" s="166">
        <v>11.25</v>
      </c>
      <c r="F11" s="168">
        <f t="shared" si="0"/>
        <v>0</v>
      </c>
      <c r="G11" s="169">
        <f t="shared" si="1"/>
        <v>0</v>
      </c>
      <c r="H11" s="169"/>
      <c r="I11" s="169">
        <f t="shared" si="2"/>
        <v>0</v>
      </c>
      <c r="J11" s="169"/>
      <c r="K11" s="169">
        <f t="shared" si="3"/>
        <v>0</v>
      </c>
      <c r="L11" s="169">
        <v>15</v>
      </c>
      <c r="M11" s="169">
        <f t="shared" si="4"/>
        <v>0</v>
      </c>
      <c r="N11" s="161">
        <v>1.289E-2</v>
      </c>
      <c r="O11" s="161">
        <f t="shared" si="5"/>
        <v>0.14501</v>
      </c>
      <c r="P11" s="161">
        <v>0</v>
      </c>
      <c r="Q11" s="161">
        <f t="shared" si="6"/>
        <v>0</v>
      </c>
      <c r="R11" s="161"/>
      <c r="S11" s="161"/>
      <c r="T11" s="162">
        <v>0.51400000000000001</v>
      </c>
      <c r="U11" s="161">
        <f t="shared" si="7"/>
        <v>5.78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112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33.75" outlineLevel="1" x14ac:dyDescent="0.2">
      <c r="A12" s="152">
        <v>4</v>
      </c>
      <c r="B12" s="158" t="s">
        <v>118</v>
      </c>
      <c r="C12" s="191" t="s">
        <v>119</v>
      </c>
      <c r="D12" s="160" t="s">
        <v>115</v>
      </c>
      <c r="E12" s="166">
        <v>0.94499999999999995</v>
      </c>
      <c r="F12" s="168">
        <f t="shared" si="0"/>
        <v>0</v>
      </c>
      <c r="G12" s="169">
        <f t="shared" si="1"/>
        <v>0</v>
      </c>
      <c r="H12" s="169"/>
      <c r="I12" s="169">
        <f t="shared" si="2"/>
        <v>0</v>
      </c>
      <c r="J12" s="169"/>
      <c r="K12" s="169">
        <f t="shared" si="3"/>
        <v>0</v>
      </c>
      <c r="L12" s="169">
        <v>15</v>
      </c>
      <c r="M12" s="169">
        <f t="shared" si="4"/>
        <v>0</v>
      </c>
      <c r="N12" s="161">
        <v>0.28294999999999998</v>
      </c>
      <c r="O12" s="161">
        <f t="shared" si="5"/>
        <v>0.26739000000000002</v>
      </c>
      <c r="P12" s="161">
        <v>0</v>
      </c>
      <c r="Q12" s="161">
        <f t="shared" si="6"/>
        <v>0</v>
      </c>
      <c r="R12" s="161"/>
      <c r="S12" s="161"/>
      <c r="T12" s="162">
        <v>2.8460000000000001</v>
      </c>
      <c r="U12" s="161">
        <f t="shared" si="7"/>
        <v>2.69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112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>
        <v>5</v>
      </c>
      <c r="B13" s="158" t="s">
        <v>118</v>
      </c>
      <c r="C13" s="191" t="s">
        <v>120</v>
      </c>
      <c r="D13" s="160" t="s">
        <v>121</v>
      </c>
      <c r="E13" s="166">
        <v>6</v>
      </c>
      <c r="F13" s="168">
        <f t="shared" si="0"/>
        <v>0</v>
      </c>
      <c r="G13" s="169">
        <f t="shared" si="1"/>
        <v>0</v>
      </c>
      <c r="H13" s="169"/>
      <c r="I13" s="169">
        <f t="shared" si="2"/>
        <v>0</v>
      </c>
      <c r="J13" s="169"/>
      <c r="K13" s="169">
        <f t="shared" si="3"/>
        <v>0</v>
      </c>
      <c r="L13" s="169">
        <v>15</v>
      </c>
      <c r="M13" s="169">
        <f t="shared" si="4"/>
        <v>0</v>
      </c>
      <c r="N13" s="161">
        <v>0.28294999999999998</v>
      </c>
      <c r="O13" s="161">
        <f t="shared" si="5"/>
        <v>1.6977</v>
      </c>
      <c r="P13" s="161">
        <v>0</v>
      </c>
      <c r="Q13" s="161">
        <f t="shared" si="6"/>
        <v>0</v>
      </c>
      <c r="R13" s="161"/>
      <c r="S13" s="161"/>
      <c r="T13" s="162">
        <v>0.5</v>
      </c>
      <c r="U13" s="161">
        <f t="shared" si="7"/>
        <v>3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112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2">
        <v>6</v>
      </c>
      <c r="B14" s="158" t="s">
        <v>122</v>
      </c>
      <c r="C14" s="191" t="s">
        <v>123</v>
      </c>
      <c r="D14" s="160" t="s">
        <v>115</v>
      </c>
      <c r="E14" s="166">
        <v>2.1</v>
      </c>
      <c r="F14" s="168">
        <f t="shared" si="0"/>
        <v>0</v>
      </c>
      <c r="G14" s="169">
        <f t="shared" si="1"/>
        <v>0</v>
      </c>
      <c r="H14" s="169"/>
      <c r="I14" s="169">
        <f t="shared" si="2"/>
        <v>0</v>
      </c>
      <c r="J14" s="169"/>
      <c r="K14" s="169">
        <f t="shared" si="3"/>
        <v>0</v>
      </c>
      <c r="L14" s="169">
        <v>15</v>
      </c>
      <c r="M14" s="169">
        <f t="shared" si="4"/>
        <v>0</v>
      </c>
      <c r="N14" s="161">
        <v>0.252</v>
      </c>
      <c r="O14" s="161">
        <f t="shared" si="5"/>
        <v>0.5292</v>
      </c>
      <c r="P14" s="161">
        <v>0</v>
      </c>
      <c r="Q14" s="161">
        <f t="shared" si="6"/>
        <v>0</v>
      </c>
      <c r="R14" s="161"/>
      <c r="S14" s="161"/>
      <c r="T14" s="162">
        <v>0.68899999999999995</v>
      </c>
      <c r="U14" s="161">
        <f t="shared" si="7"/>
        <v>1.45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112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7</v>
      </c>
      <c r="B15" s="158" t="s">
        <v>124</v>
      </c>
      <c r="C15" s="191" t="s">
        <v>125</v>
      </c>
      <c r="D15" s="160" t="s">
        <v>126</v>
      </c>
      <c r="E15" s="166">
        <v>7</v>
      </c>
      <c r="F15" s="168">
        <f t="shared" si="0"/>
        <v>0</v>
      </c>
      <c r="G15" s="169">
        <f t="shared" si="1"/>
        <v>0</v>
      </c>
      <c r="H15" s="169"/>
      <c r="I15" s="169">
        <f t="shared" si="2"/>
        <v>0</v>
      </c>
      <c r="J15" s="169"/>
      <c r="K15" s="169">
        <f t="shared" si="3"/>
        <v>0</v>
      </c>
      <c r="L15" s="169">
        <v>15</v>
      </c>
      <c r="M15" s="169">
        <f t="shared" si="4"/>
        <v>0</v>
      </c>
      <c r="N15" s="161">
        <v>6.0319999999999999E-2</v>
      </c>
      <c r="O15" s="161">
        <f t="shared" si="5"/>
        <v>0.42224</v>
      </c>
      <c r="P15" s="161">
        <v>0</v>
      </c>
      <c r="Q15" s="161">
        <f t="shared" si="6"/>
        <v>0</v>
      </c>
      <c r="R15" s="161"/>
      <c r="S15" s="161"/>
      <c r="T15" s="162">
        <v>0.63</v>
      </c>
      <c r="U15" s="161">
        <f t="shared" si="7"/>
        <v>4.41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112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8</v>
      </c>
      <c r="B16" s="158" t="s">
        <v>127</v>
      </c>
      <c r="C16" s="191" t="s">
        <v>128</v>
      </c>
      <c r="D16" s="160" t="s">
        <v>115</v>
      </c>
      <c r="E16" s="166">
        <v>1.05</v>
      </c>
      <c r="F16" s="168">
        <f t="shared" si="0"/>
        <v>0</v>
      </c>
      <c r="G16" s="169">
        <f t="shared" si="1"/>
        <v>0</v>
      </c>
      <c r="H16" s="169"/>
      <c r="I16" s="169">
        <f t="shared" si="2"/>
        <v>0</v>
      </c>
      <c r="J16" s="169"/>
      <c r="K16" s="169">
        <f t="shared" si="3"/>
        <v>0</v>
      </c>
      <c r="L16" s="169">
        <v>15</v>
      </c>
      <c r="M16" s="169">
        <f t="shared" si="4"/>
        <v>0</v>
      </c>
      <c r="N16" s="161">
        <v>3.7670000000000002E-2</v>
      </c>
      <c r="O16" s="161">
        <f t="shared" si="5"/>
        <v>3.9550000000000002E-2</v>
      </c>
      <c r="P16" s="161">
        <v>0</v>
      </c>
      <c r="Q16" s="161">
        <f t="shared" si="6"/>
        <v>0</v>
      </c>
      <c r="R16" s="161"/>
      <c r="S16" s="161"/>
      <c r="T16" s="162">
        <v>0.41</v>
      </c>
      <c r="U16" s="161">
        <f t="shared" si="7"/>
        <v>0.43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112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">
      <c r="A17" s="153" t="s">
        <v>107</v>
      </c>
      <c r="B17" s="159" t="s">
        <v>54</v>
      </c>
      <c r="C17" s="192" t="s">
        <v>55</v>
      </c>
      <c r="D17" s="163"/>
      <c r="E17" s="167"/>
      <c r="F17" s="170"/>
      <c r="G17" s="170">
        <f>SUMIF(AE18:AE20,"&lt;&gt;NOR",G18:G20)</f>
        <v>0</v>
      </c>
      <c r="H17" s="170"/>
      <c r="I17" s="170">
        <f>SUM(I18:I20)</f>
        <v>0</v>
      </c>
      <c r="J17" s="170"/>
      <c r="K17" s="170">
        <f>SUM(K18:K20)</f>
        <v>0</v>
      </c>
      <c r="L17" s="170"/>
      <c r="M17" s="170">
        <f>SUM(M18:M20)</f>
        <v>0</v>
      </c>
      <c r="N17" s="164"/>
      <c r="O17" s="164">
        <f>SUM(O18:O20)</f>
        <v>0</v>
      </c>
      <c r="P17" s="164"/>
      <c r="Q17" s="164">
        <f>SUM(Q18:Q20)</f>
        <v>0</v>
      </c>
      <c r="R17" s="164"/>
      <c r="S17" s="164"/>
      <c r="T17" s="165"/>
      <c r="U17" s="164">
        <f>SUM(U18:U20)</f>
        <v>22</v>
      </c>
      <c r="AE17" t="s">
        <v>108</v>
      </c>
    </row>
    <row r="18" spans="1:60" ht="22.5" outlineLevel="1" x14ac:dyDescent="0.2">
      <c r="A18" s="152">
        <v>9</v>
      </c>
      <c r="B18" s="158" t="s">
        <v>129</v>
      </c>
      <c r="C18" s="191" t="s">
        <v>130</v>
      </c>
      <c r="D18" s="160" t="s">
        <v>131</v>
      </c>
      <c r="E18" s="166">
        <v>12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15</v>
      </c>
      <c r="M18" s="169">
        <f>G18*(1+L18/100)</f>
        <v>0</v>
      </c>
      <c r="N18" s="161">
        <v>0</v>
      </c>
      <c r="O18" s="161">
        <f>ROUND(E18*N18,5)</f>
        <v>0</v>
      </c>
      <c r="P18" s="161">
        <v>0</v>
      </c>
      <c r="Q18" s="161">
        <f>ROUND(E18*P18,5)</f>
        <v>0</v>
      </c>
      <c r="R18" s="161"/>
      <c r="S18" s="161"/>
      <c r="T18" s="162">
        <v>1</v>
      </c>
      <c r="U18" s="161">
        <f>ROUND(E18*T18,2)</f>
        <v>12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112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10</v>
      </c>
      <c r="B19" s="158" t="s">
        <v>129</v>
      </c>
      <c r="C19" s="191" t="s">
        <v>132</v>
      </c>
      <c r="D19" s="160" t="s">
        <v>131</v>
      </c>
      <c r="E19" s="166">
        <v>6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15</v>
      </c>
      <c r="M19" s="169">
        <f>G19*(1+L19/100)</f>
        <v>0</v>
      </c>
      <c r="N19" s="161">
        <v>0</v>
      </c>
      <c r="O19" s="161">
        <f>ROUND(E19*N19,5)</f>
        <v>0</v>
      </c>
      <c r="P19" s="161">
        <v>0</v>
      </c>
      <c r="Q19" s="161">
        <f>ROUND(E19*P19,5)</f>
        <v>0</v>
      </c>
      <c r="R19" s="161"/>
      <c r="S19" s="161"/>
      <c r="T19" s="162">
        <v>1</v>
      </c>
      <c r="U19" s="161">
        <f>ROUND(E19*T19,2)</f>
        <v>6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112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>
        <v>11</v>
      </c>
      <c r="B20" s="158" t="s">
        <v>133</v>
      </c>
      <c r="C20" s="191" t="s">
        <v>134</v>
      </c>
      <c r="D20" s="160" t="s">
        <v>131</v>
      </c>
      <c r="E20" s="166">
        <v>4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15</v>
      </c>
      <c r="M20" s="169">
        <f>G20*(1+L20/100)</f>
        <v>0</v>
      </c>
      <c r="N20" s="161">
        <v>0</v>
      </c>
      <c r="O20" s="161">
        <f>ROUND(E20*N20,5)</f>
        <v>0</v>
      </c>
      <c r="P20" s="161">
        <v>0</v>
      </c>
      <c r="Q20" s="161">
        <f>ROUND(E20*P20,5)</f>
        <v>0</v>
      </c>
      <c r="R20" s="161"/>
      <c r="S20" s="161"/>
      <c r="T20" s="162">
        <v>1</v>
      </c>
      <c r="U20" s="161">
        <f>ROUND(E20*T20,2)</f>
        <v>4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112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53" t="s">
        <v>107</v>
      </c>
      <c r="B21" s="159" t="s">
        <v>56</v>
      </c>
      <c r="C21" s="192" t="s">
        <v>57</v>
      </c>
      <c r="D21" s="163"/>
      <c r="E21" s="167"/>
      <c r="F21" s="170"/>
      <c r="G21" s="170">
        <f>SUMIF(AE22:AE25,"&lt;&gt;NOR",G22:G25)</f>
        <v>0</v>
      </c>
      <c r="H21" s="170"/>
      <c r="I21" s="170">
        <f>SUM(I22:I25)</f>
        <v>0</v>
      </c>
      <c r="J21" s="170"/>
      <c r="K21" s="170">
        <f>SUM(K22:K25)</f>
        <v>0</v>
      </c>
      <c r="L21" s="170"/>
      <c r="M21" s="170">
        <f>SUM(M22:M25)</f>
        <v>0</v>
      </c>
      <c r="N21" s="164"/>
      <c r="O21" s="164">
        <f>SUM(O22:O25)</f>
        <v>12.881080000000001</v>
      </c>
      <c r="P21" s="164"/>
      <c r="Q21" s="164">
        <f>SUM(Q22:Q25)</f>
        <v>0</v>
      </c>
      <c r="R21" s="164"/>
      <c r="S21" s="164"/>
      <c r="T21" s="165"/>
      <c r="U21" s="164">
        <f>SUM(U22:U25)</f>
        <v>168.62</v>
      </c>
      <c r="AE21" t="s">
        <v>108</v>
      </c>
    </row>
    <row r="22" spans="1:60" ht="22.5" outlineLevel="1" x14ac:dyDescent="0.2">
      <c r="A22" s="152">
        <v>12</v>
      </c>
      <c r="B22" s="158" t="s">
        <v>135</v>
      </c>
      <c r="C22" s="191" t="s">
        <v>136</v>
      </c>
      <c r="D22" s="160" t="s">
        <v>115</v>
      </c>
      <c r="E22" s="166">
        <v>59.661999999999999</v>
      </c>
      <c r="F22" s="168">
        <f>H22+J22</f>
        <v>0</v>
      </c>
      <c r="G22" s="169">
        <f>ROUND(E22*F22,2)</f>
        <v>0</v>
      </c>
      <c r="H22" s="169"/>
      <c r="I22" s="169">
        <f>ROUND(E22*H22,2)</f>
        <v>0</v>
      </c>
      <c r="J22" s="169"/>
      <c r="K22" s="169">
        <f>ROUND(E22*J22,2)</f>
        <v>0</v>
      </c>
      <c r="L22" s="169">
        <v>15</v>
      </c>
      <c r="M22" s="169">
        <f>G22*(1+L22/100)</f>
        <v>0</v>
      </c>
      <c r="N22" s="161">
        <v>1.58E-3</v>
      </c>
      <c r="O22" s="161">
        <f>ROUND(E22*N22,5)</f>
        <v>9.4270000000000007E-2</v>
      </c>
      <c r="P22" s="161">
        <v>0</v>
      </c>
      <c r="Q22" s="161">
        <f>ROUND(E22*P22,5)</f>
        <v>0</v>
      </c>
      <c r="R22" s="161"/>
      <c r="S22" s="161"/>
      <c r="T22" s="162">
        <v>0.214</v>
      </c>
      <c r="U22" s="161">
        <f>ROUND(E22*T22,2)</f>
        <v>12.77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112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13</v>
      </c>
      <c r="B23" s="158" t="s">
        <v>137</v>
      </c>
      <c r="C23" s="191" t="s">
        <v>138</v>
      </c>
      <c r="D23" s="160" t="s">
        <v>115</v>
      </c>
      <c r="E23" s="166">
        <v>665.98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15</v>
      </c>
      <c r="M23" s="169">
        <f>G23*(1+L23/100)</f>
        <v>0</v>
      </c>
      <c r="N23" s="161">
        <v>1.8380000000000001E-2</v>
      </c>
      <c r="O23" s="161">
        <f>ROUND(E23*N23,5)</f>
        <v>12.24071</v>
      </c>
      <c r="P23" s="161">
        <v>0</v>
      </c>
      <c r="Q23" s="161">
        <f>ROUND(E23*P23,5)</f>
        <v>0</v>
      </c>
      <c r="R23" s="161"/>
      <c r="S23" s="161"/>
      <c r="T23" s="162">
        <v>0.123</v>
      </c>
      <c r="U23" s="161">
        <f>ROUND(E23*T23,2)</f>
        <v>81.92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112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14</v>
      </c>
      <c r="B24" s="158" t="s">
        <v>139</v>
      </c>
      <c r="C24" s="191" t="s">
        <v>140</v>
      </c>
      <c r="D24" s="160" t="s">
        <v>115</v>
      </c>
      <c r="E24" s="166">
        <v>665.98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15</v>
      </c>
      <c r="M24" s="169">
        <f>G24*(1+L24/100)</f>
        <v>0</v>
      </c>
      <c r="N24" s="161">
        <v>8.1999999999999998E-4</v>
      </c>
      <c r="O24" s="161">
        <f>ROUND(E24*N24,5)</f>
        <v>0.54610000000000003</v>
      </c>
      <c r="P24" s="161">
        <v>0</v>
      </c>
      <c r="Q24" s="161">
        <f>ROUND(E24*P24,5)</f>
        <v>0</v>
      </c>
      <c r="R24" s="161"/>
      <c r="S24" s="161"/>
      <c r="T24" s="162">
        <v>6.0000000000000001E-3</v>
      </c>
      <c r="U24" s="161">
        <f>ROUND(E24*T24,2)</f>
        <v>4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112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15</v>
      </c>
      <c r="B25" s="158" t="s">
        <v>141</v>
      </c>
      <c r="C25" s="191" t="s">
        <v>142</v>
      </c>
      <c r="D25" s="160" t="s">
        <v>115</v>
      </c>
      <c r="E25" s="166">
        <v>665.98</v>
      </c>
      <c r="F25" s="168">
        <f>H25+J25</f>
        <v>0</v>
      </c>
      <c r="G25" s="169">
        <f>ROUND(E25*F25,2)</f>
        <v>0</v>
      </c>
      <c r="H25" s="169"/>
      <c r="I25" s="169">
        <f>ROUND(E25*H25,2)</f>
        <v>0</v>
      </c>
      <c r="J25" s="169"/>
      <c r="K25" s="169">
        <f>ROUND(E25*J25,2)</f>
        <v>0</v>
      </c>
      <c r="L25" s="169">
        <v>15</v>
      </c>
      <c r="M25" s="169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0.105</v>
      </c>
      <c r="U25" s="161">
        <f>ROUND(E25*T25,2)</f>
        <v>69.930000000000007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112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53" t="s">
        <v>107</v>
      </c>
      <c r="B26" s="159" t="s">
        <v>58</v>
      </c>
      <c r="C26" s="192" t="s">
        <v>59</v>
      </c>
      <c r="D26" s="163"/>
      <c r="E26" s="167"/>
      <c r="F26" s="170"/>
      <c r="G26" s="170">
        <f>SUMIF(AE27:AE32,"&lt;&gt;NOR",G27:G32)</f>
        <v>0</v>
      </c>
      <c r="H26" s="170"/>
      <c r="I26" s="170">
        <f>SUM(I27:I32)</f>
        <v>0</v>
      </c>
      <c r="J26" s="170"/>
      <c r="K26" s="170">
        <f>SUM(K27:K32)</f>
        <v>0</v>
      </c>
      <c r="L26" s="170"/>
      <c r="M26" s="170">
        <f>SUM(M27:M32)</f>
        <v>0</v>
      </c>
      <c r="N26" s="164"/>
      <c r="O26" s="164">
        <f>SUM(O27:O32)</f>
        <v>2.334E-2</v>
      </c>
      <c r="P26" s="164"/>
      <c r="Q26" s="164">
        <f>SUM(Q27:Q32)</f>
        <v>1.5222</v>
      </c>
      <c r="R26" s="164"/>
      <c r="S26" s="164"/>
      <c r="T26" s="165"/>
      <c r="U26" s="164">
        <f>SUM(U27:U32)</f>
        <v>95.37</v>
      </c>
      <c r="AE26" t="s">
        <v>108</v>
      </c>
    </row>
    <row r="27" spans="1:60" ht="22.5" outlineLevel="1" x14ac:dyDescent="0.2">
      <c r="A27" s="152">
        <v>16</v>
      </c>
      <c r="B27" s="158" t="s">
        <v>143</v>
      </c>
      <c r="C27" s="191" t="s">
        <v>144</v>
      </c>
      <c r="D27" s="160" t="s">
        <v>115</v>
      </c>
      <c r="E27" s="166">
        <v>152.22</v>
      </c>
      <c r="F27" s="168">
        <f t="shared" ref="F27:F32" si="8">H27+J27</f>
        <v>0</v>
      </c>
      <c r="G27" s="169">
        <f t="shared" ref="G27:G32" si="9">ROUND(E27*F27,2)</f>
        <v>0</v>
      </c>
      <c r="H27" s="169"/>
      <c r="I27" s="169">
        <f t="shared" ref="I27:I32" si="10">ROUND(E27*H27,2)</f>
        <v>0</v>
      </c>
      <c r="J27" s="169"/>
      <c r="K27" s="169">
        <f t="shared" ref="K27:K32" si="11">ROUND(E27*J27,2)</f>
        <v>0</v>
      </c>
      <c r="L27" s="169">
        <v>15</v>
      </c>
      <c r="M27" s="169">
        <f t="shared" ref="M27:M32" si="12">G27*(1+L27/100)</f>
        <v>0</v>
      </c>
      <c r="N27" s="161">
        <v>0</v>
      </c>
      <c r="O27" s="161">
        <f t="shared" ref="O27:O32" si="13">ROUND(E27*N27,5)</f>
        <v>0</v>
      </c>
      <c r="P27" s="161">
        <v>0.01</v>
      </c>
      <c r="Q27" s="161">
        <f t="shared" ref="Q27:Q32" si="14">ROUND(E27*P27,5)</f>
        <v>1.5222</v>
      </c>
      <c r="R27" s="161"/>
      <c r="S27" s="161"/>
      <c r="T27" s="162">
        <v>0.35</v>
      </c>
      <c r="U27" s="161">
        <f t="shared" ref="U27:U32" si="15">ROUND(E27*T27,2)</f>
        <v>53.28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112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52">
        <v>17</v>
      </c>
      <c r="B28" s="158" t="s">
        <v>145</v>
      </c>
      <c r="C28" s="191" t="s">
        <v>146</v>
      </c>
      <c r="D28" s="160" t="s">
        <v>115</v>
      </c>
      <c r="E28" s="166">
        <v>152.22</v>
      </c>
      <c r="F28" s="168">
        <f t="shared" si="8"/>
        <v>0</v>
      </c>
      <c r="G28" s="169">
        <f t="shared" si="9"/>
        <v>0</v>
      </c>
      <c r="H28" s="169"/>
      <c r="I28" s="169">
        <f t="shared" si="10"/>
        <v>0</v>
      </c>
      <c r="J28" s="169"/>
      <c r="K28" s="169">
        <f t="shared" si="11"/>
        <v>0</v>
      </c>
      <c r="L28" s="169">
        <v>15</v>
      </c>
      <c r="M28" s="169">
        <f t="shared" si="12"/>
        <v>0</v>
      </c>
      <c r="N28" s="161">
        <v>1.3999999999999999E-4</v>
      </c>
      <c r="O28" s="161">
        <f t="shared" si="13"/>
        <v>2.1309999999999999E-2</v>
      </c>
      <c r="P28" s="161">
        <v>0</v>
      </c>
      <c r="Q28" s="161">
        <f t="shared" si="14"/>
        <v>0</v>
      </c>
      <c r="R28" s="161"/>
      <c r="S28" s="161"/>
      <c r="T28" s="162">
        <v>0.08</v>
      </c>
      <c r="U28" s="161">
        <f t="shared" si="15"/>
        <v>12.18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112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52">
        <v>18</v>
      </c>
      <c r="B29" s="158" t="s">
        <v>147</v>
      </c>
      <c r="C29" s="191" t="s">
        <v>148</v>
      </c>
      <c r="D29" s="160" t="s">
        <v>115</v>
      </c>
      <c r="E29" s="166">
        <v>23.048999999999999</v>
      </c>
      <c r="F29" s="168">
        <f t="shared" si="8"/>
        <v>0</v>
      </c>
      <c r="G29" s="169">
        <f t="shared" si="9"/>
        <v>0</v>
      </c>
      <c r="H29" s="169"/>
      <c r="I29" s="169">
        <f t="shared" si="10"/>
        <v>0</v>
      </c>
      <c r="J29" s="169"/>
      <c r="K29" s="169">
        <f t="shared" si="11"/>
        <v>0</v>
      </c>
      <c r="L29" s="169">
        <v>15</v>
      </c>
      <c r="M29" s="169">
        <f t="shared" si="12"/>
        <v>0</v>
      </c>
      <c r="N29" s="161">
        <v>0</v>
      </c>
      <c r="O29" s="161">
        <f t="shared" si="13"/>
        <v>0</v>
      </c>
      <c r="P29" s="161">
        <v>0</v>
      </c>
      <c r="Q29" s="161">
        <f t="shared" si="14"/>
        <v>0</v>
      </c>
      <c r="R29" s="161"/>
      <c r="S29" s="161"/>
      <c r="T29" s="162">
        <v>0.2</v>
      </c>
      <c r="U29" s="161">
        <f t="shared" si="15"/>
        <v>4.6100000000000003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112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19</v>
      </c>
      <c r="B30" s="158" t="s">
        <v>149</v>
      </c>
      <c r="C30" s="191" t="s">
        <v>150</v>
      </c>
      <c r="D30" s="160" t="s">
        <v>115</v>
      </c>
      <c r="E30" s="166">
        <v>46.098999999999997</v>
      </c>
      <c r="F30" s="168">
        <f t="shared" si="8"/>
        <v>0</v>
      </c>
      <c r="G30" s="169">
        <f t="shared" si="9"/>
        <v>0</v>
      </c>
      <c r="H30" s="169"/>
      <c r="I30" s="169">
        <f t="shared" si="10"/>
        <v>0</v>
      </c>
      <c r="J30" s="169"/>
      <c r="K30" s="169">
        <f t="shared" si="11"/>
        <v>0</v>
      </c>
      <c r="L30" s="169">
        <v>15</v>
      </c>
      <c r="M30" s="169">
        <f t="shared" si="12"/>
        <v>0</v>
      </c>
      <c r="N30" s="161">
        <v>0</v>
      </c>
      <c r="O30" s="161">
        <f t="shared" si="13"/>
        <v>0</v>
      </c>
      <c r="P30" s="161">
        <v>0</v>
      </c>
      <c r="Q30" s="161">
        <f t="shared" si="14"/>
        <v>0</v>
      </c>
      <c r="R30" s="161"/>
      <c r="S30" s="161"/>
      <c r="T30" s="162">
        <v>0.2</v>
      </c>
      <c r="U30" s="161">
        <f t="shared" si="15"/>
        <v>9.2200000000000006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112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2">
        <v>20</v>
      </c>
      <c r="B31" s="158" t="s">
        <v>151</v>
      </c>
      <c r="C31" s="191" t="s">
        <v>152</v>
      </c>
      <c r="D31" s="160" t="s">
        <v>115</v>
      </c>
      <c r="E31" s="166">
        <v>50.689</v>
      </c>
      <c r="F31" s="168">
        <f t="shared" si="8"/>
        <v>0</v>
      </c>
      <c r="G31" s="169">
        <f t="shared" si="9"/>
        <v>0</v>
      </c>
      <c r="H31" s="169"/>
      <c r="I31" s="169">
        <f t="shared" si="10"/>
        <v>0</v>
      </c>
      <c r="J31" s="169"/>
      <c r="K31" s="169">
        <f t="shared" si="11"/>
        <v>0</v>
      </c>
      <c r="L31" s="169">
        <v>15</v>
      </c>
      <c r="M31" s="169">
        <f t="shared" si="12"/>
        <v>0</v>
      </c>
      <c r="N31" s="161">
        <v>4.0000000000000003E-5</v>
      </c>
      <c r="O31" s="161">
        <f t="shared" si="13"/>
        <v>2.0300000000000001E-3</v>
      </c>
      <c r="P31" s="161">
        <v>0</v>
      </c>
      <c r="Q31" s="161">
        <f t="shared" si="14"/>
        <v>0</v>
      </c>
      <c r="R31" s="161"/>
      <c r="S31" s="161"/>
      <c r="T31" s="162">
        <v>0.308</v>
      </c>
      <c r="U31" s="161">
        <f t="shared" si="15"/>
        <v>15.61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112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33.75" outlineLevel="1" x14ac:dyDescent="0.2">
      <c r="A32" s="152">
        <v>21</v>
      </c>
      <c r="B32" s="158" t="s">
        <v>153</v>
      </c>
      <c r="C32" s="191" t="s">
        <v>154</v>
      </c>
      <c r="D32" s="160" t="s">
        <v>121</v>
      </c>
      <c r="E32" s="166">
        <v>3</v>
      </c>
      <c r="F32" s="168">
        <f t="shared" si="8"/>
        <v>0</v>
      </c>
      <c r="G32" s="169">
        <f t="shared" si="9"/>
        <v>0</v>
      </c>
      <c r="H32" s="169"/>
      <c r="I32" s="169">
        <f t="shared" si="10"/>
        <v>0</v>
      </c>
      <c r="J32" s="169"/>
      <c r="K32" s="169">
        <f t="shared" si="11"/>
        <v>0</v>
      </c>
      <c r="L32" s="169">
        <v>15</v>
      </c>
      <c r="M32" s="169">
        <f t="shared" si="12"/>
        <v>0</v>
      </c>
      <c r="N32" s="161">
        <v>0</v>
      </c>
      <c r="O32" s="161">
        <f t="shared" si="13"/>
        <v>0</v>
      </c>
      <c r="P32" s="161">
        <v>0</v>
      </c>
      <c r="Q32" s="161">
        <f t="shared" si="14"/>
        <v>0</v>
      </c>
      <c r="R32" s="161"/>
      <c r="S32" s="161"/>
      <c r="T32" s="162">
        <v>0.158</v>
      </c>
      <c r="U32" s="161">
        <f t="shared" si="15"/>
        <v>0.47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112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x14ac:dyDescent="0.2">
      <c r="A33" s="153" t="s">
        <v>107</v>
      </c>
      <c r="B33" s="159" t="s">
        <v>60</v>
      </c>
      <c r="C33" s="192" t="s">
        <v>61</v>
      </c>
      <c r="D33" s="163"/>
      <c r="E33" s="167"/>
      <c r="F33" s="170"/>
      <c r="G33" s="170">
        <f>SUMIF(AE34:AE36,"&lt;&gt;NOR",G34:G36)</f>
        <v>0</v>
      </c>
      <c r="H33" s="170"/>
      <c r="I33" s="170">
        <f>SUM(I34:I36)</f>
        <v>0</v>
      </c>
      <c r="J33" s="170"/>
      <c r="K33" s="170">
        <f>SUM(K34:K36)</f>
        <v>0</v>
      </c>
      <c r="L33" s="170"/>
      <c r="M33" s="170">
        <f>SUM(M34:M36)</f>
        <v>0</v>
      </c>
      <c r="N33" s="164"/>
      <c r="O33" s="164">
        <f>SUM(O34:O36)</f>
        <v>3.4299999999999999E-3</v>
      </c>
      <c r="P33" s="164"/>
      <c r="Q33" s="164">
        <f>SUM(Q34:Q36)</f>
        <v>5.6422499999999998</v>
      </c>
      <c r="R33" s="164"/>
      <c r="S33" s="164"/>
      <c r="T33" s="165"/>
      <c r="U33" s="164">
        <f>SUM(U34:U36)</f>
        <v>9.77</v>
      </c>
      <c r="AE33" t="s">
        <v>108</v>
      </c>
    </row>
    <row r="34" spans="1:60" ht="22.5" outlineLevel="1" x14ac:dyDescent="0.2">
      <c r="A34" s="152">
        <v>22</v>
      </c>
      <c r="B34" s="158" t="s">
        <v>155</v>
      </c>
      <c r="C34" s="191" t="s">
        <v>156</v>
      </c>
      <c r="D34" s="160" t="s">
        <v>111</v>
      </c>
      <c r="E34" s="166">
        <v>2.7429999999999999</v>
      </c>
      <c r="F34" s="168">
        <f>H34+J34</f>
        <v>0</v>
      </c>
      <c r="G34" s="169">
        <f>ROUND(E34*F34,2)</f>
        <v>0</v>
      </c>
      <c r="H34" s="169"/>
      <c r="I34" s="169">
        <f>ROUND(E34*H34,2)</f>
        <v>0</v>
      </c>
      <c r="J34" s="169"/>
      <c r="K34" s="169">
        <f>ROUND(E34*J34,2)</f>
        <v>0</v>
      </c>
      <c r="L34" s="169">
        <v>15</v>
      </c>
      <c r="M34" s="169">
        <f>G34*(1+L34/100)</f>
        <v>0</v>
      </c>
      <c r="N34" s="161">
        <v>0</v>
      </c>
      <c r="O34" s="161">
        <f>ROUND(E34*N34,5)</f>
        <v>0</v>
      </c>
      <c r="P34" s="161">
        <v>1.671</v>
      </c>
      <c r="Q34" s="161">
        <f>ROUND(E34*P34,5)</f>
        <v>4.5835499999999998</v>
      </c>
      <c r="R34" s="161"/>
      <c r="S34" s="161"/>
      <c r="T34" s="162">
        <v>2.79</v>
      </c>
      <c r="U34" s="161">
        <f>ROUND(E34*T34,2)</f>
        <v>7.65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112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23</v>
      </c>
      <c r="B35" s="158" t="s">
        <v>157</v>
      </c>
      <c r="C35" s="191" t="s">
        <v>158</v>
      </c>
      <c r="D35" s="160" t="s">
        <v>111</v>
      </c>
      <c r="E35" s="166">
        <v>0.16200000000000001</v>
      </c>
      <c r="F35" s="168">
        <f>H35+J35</f>
        <v>0</v>
      </c>
      <c r="G35" s="169">
        <f>ROUND(E35*F35,2)</f>
        <v>0</v>
      </c>
      <c r="H35" s="169"/>
      <c r="I35" s="169">
        <f>ROUND(E35*H35,2)</f>
        <v>0</v>
      </c>
      <c r="J35" s="169"/>
      <c r="K35" s="169">
        <f>ROUND(E35*J35,2)</f>
        <v>0</v>
      </c>
      <c r="L35" s="169">
        <v>15</v>
      </c>
      <c r="M35" s="169">
        <f>G35*(1+L35/100)</f>
        <v>0</v>
      </c>
      <c r="N35" s="161">
        <v>1.2489999999999999E-2</v>
      </c>
      <c r="O35" s="161">
        <f>ROUND(E35*N35,5)</f>
        <v>2.0200000000000001E-3</v>
      </c>
      <c r="P35" s="161">
        <v>2.4</v>
      </c>
      <c r="Q35" s="161">
        <f>ROUND(E35*P35,5)</f>
        <v>0.38879999999999998</v>
      </c>
      <c r="R35" s="161"/>
      <c r="S35" s="161"/>
      <c r="T35" s="162">
        <v>8.9329999999999998</v>
      </c>
      <c r="U35" s="161">
        <f>ROUND(E35*T35,2)</f>
        <v>1.45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112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2">
        <v>24</v>
      </c>
      <c r="B36" s="158" t="s">
        <v>159</v>
      </c>
      <c r="C36" s="191" t="s">
        <v>160</v>
      </c>
      <c r="D36" s="160" t="s">
        <v>115</v>
      </c>
      <c r="E36" s="166">
        <v>2.1</v>
      </c>
      <c r="F36" s="168">
        <f>H36+J36</f>
        <v>0</v>
      </c>
      <c r="G36" s="169">
        <f>ROUND(E36*F36,2)</f>
        <v>0</v>
      </c>
      <c r="H36" s="169"/>
      <c r="I36" s="169">
        <f>ROUND(E36*H36,2)</f>
        <v>0</v>
      </c>
      <c r="J36" s="169"/>
      <c r="K36" s="169">
        <f>ROUND(E36*J36,2)</f>
        <v>0</v>
      </c>
      <c r="L36" s="169">
        <v>15</v>
      </c>
      <c r="M36" s="169">
        <f>G36*(1+L36/100)</f>
        <v>0</v>
      </c>
      <c r="N36" s="161">
        <v>6.7000000000000002E-4</v>
      </c>
      <c r="O36" s="161">
        <f>ROUND(E36*N36,5)</f>
        <v>1.41E-3</v>
      </c>
      <c r="P36" s="161">
        <v>0.31900000000000001</v>
      </c>
      <c r="Q36" s="161">
        <f>ROUND(E36*P36,5)</f>
        <v>0.66990000000000005</v>
      </c>
      <c r="R36" s="161"/>
      <c r="S36" s="161"/>
      <c r="T36" s="162">
        <v>0.317</v>
      </c>
      <c r="U36" s="161">
        <f>ROUND(E36*T36,2)</f>
        <v>0.67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112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">
      <c r="A37" s="153" t="s">
        <v>107</v>
      </c>
      <c r="B37" s="159" t="s">
        <v>62</v>
      </c>
      <c r="C37" s="192" t="s">
        <v>63</v>
      </c>
      <c r="D37" s="163"/>
      <c r="E37" s="167"/>
      <c r="F37" s="170"/>
      <c r="G37" s="170">
        <f>SUMIF(AE38:AE45,"&lt;&gt;NOR",G38:G45)</f>
        <v>0</v>
      </c>
      <c r="H37" s="170"/>
      <c r="I37" s="170">
        <f>SUM(I38:I45)</f>
        <v>0</v>
      </c>
      <c r="J37" s="170"/>
      <c r="K37" s="170">
        <f>SUM(K38:K45)</f>
        <v>0</v>
      </c>
      <c r="L37" s="170"/>
      <c r="M37" s="170">
        <f>SUM(M38:M45)</f>
        <v>0</v>
      </c>
      <c r="N37" s="164"/>
      <c r="O37" s="164">
        <f>SUM(O38:O45)</f>
        <v>0</v>
      </c>
      <c r="P37" s="164"/>
      <c r="Q37" s="164">
        <f>SUM(Q38:Q45)</f>
        <v>0</v>
      </c>
      <c r="R37" s="164"/>
      <c r="S37" s="164"/>
      <c r="T37" s="165"/>
      <c r="U37" s="164">
        <f>SUM(U38:U45)</f>
        <v>73.489999999999995</v>
      </c>
      <c r="AE37" t="s">
        <v>108</v>
      </c>
    </row>
    <row r="38" spans="1:60" outlineLevel="1" x14ac:dyDescent="0.2">
      <c r="A38" s="152">
        <v>25</v>
      </c>
      <c r="B38" s="158" t="s">
        <v>161</v>
      </c>
      <c r="C38" s="191" t="s">
        <v>162</v>
      </c>
      <c r="D38" s="160" t="s">
        <v>163</v>
      </c>
      <c r="E38" s="166">
        <v>16.594999999999999</v>
      </c>
      <c r="F38" s="168">
        <f t="shared" ref="F38:F45" si="16">H38+J38</f>
        <v>0</v>
      </c>
      <c r="G38" s="169">
        <f t="shared" ref="G38:G45" si="17">ROUND(E38*F38,2)</f>
        <v>0</v>
      </c>
      <c r="H38" s="169"/>
      <c r="I38" s="169">
        <f t="shared" ref="I38:I45" si="18">ROUND(E38*H38,2)</f>
        <v>0</v>
      </c>
      <c r="J38" s="169"/>
      <c r="K38" s="169">
        <f t="shared" ref="K38:K45" si="19">ROUND(E38*J38,2)</f>
        <v>0</v>
      </c>
      <c r="L38" s="169">
        <v>15</v>
      </c>
      <c r="M38" s="169">
        <f t="shared" ref="M38:M45" si="20">G38*(1+L38/100)</f>
        <v>0</v>
      </c>
      <c r="N38" s="161">
        <v>0</v>
      </c>
      <c r="O38" s="161">
        <f t="shared" ref="O38:O45" si="21">ROUND(E38*N38,5)</f>
        <v>0</v>
      </c>
      <c r="P38" s="161">
        <v>0</v>
      </c>
      <c r="Q38" s="161">
        <f t="shared" ref="Q38:Q45" si="22">ROUND(E38*P38,5)</f>
        <v>0</v>
      </c>
      <c r="R38" s="161"/>
      <c r="S38" s="161"/>
      <c r="T38" s="162">
        <v>0.93300000000000005</v>
      </c>
      <c r="U38" s="161">
        <f t="shared" ref="U38:U45" si="23">ROUND(E38*T38,2)</f>
        <v>15.48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112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2">
        <v>26</v>
      </c>
      <c r="B39" s="158" t="s">
        <v>164</v>
      </c>
      <c r="C39" s="191" t="s">
        <v>165</v>
      </c>
      <c r="D39" s="160" t="s">
        <v>163</v>
      </c>
      <c r="E39" s="166">
        <v>49.784999999999997</v>
      </c>
      <c r="F39" s="168">
        <f t="shared" si="16"/>
        <v>0</v>
      </c>
      <c r="G39" s="169">
        <f t="shared" si="17"/>
        <v>0</v>
      </c>
      <c r="H39" s="169"/>
      <c r="I39" s="169">
        <f t="shared" si="18"/>
        <v>0</v>
      </c>
      <c r="J39" s="169"/>
      <c r="K39" s="169">
        <f t="shared" si="19"/>
        <v>0</v>
      </c>
      <c r="L39" s="169">
        <v>15</v>
      </c>
      <c r="M39" s="169">
        <f t="shared" si="20"/>
        <v>0</v>
      </c>
      <c r="N39" s="161">
        <v>0</v>
      </c>
      <c r="O39" s="161">
        <f t="shared" si="21"/>
        <v>0</v>
      </c>
      <c r="P39" s="161">
        <v>0</v>
      </c>
      <c r="Q39" s="161">
        <f t="shared" si="22"/>
        <v>0</v>
      </c>
      <c r="R39" s="161"/>
      <c r="S39" s="161"/>
      <c r="T39" s="162">
        <v>0.65300000000000002</v>
      </c>
      <c r="U39" s="161">
        <f t="shared" si="23"/>
        <v>32.51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112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27</v>
      </c>
      <c r="B40" s="158" t="s">
        <v>166</v>
      </c>
      <c r="C40" s="191" t="s">
        <v>167</v>
      </c>
      <c r="D40" s="160" t="s">
        <v>163</v>
      </c>
      <c r="E40" s="166">
        <v>16.594999999999999</v>
      </c>
      <c r="F40" s="168">
        <f t="shared" si="16"/>
        <v>0</v>
      </c>
      <c r="G40" s="169">
        <f t="shared" si="17"/>
        <v>0</v>
      </c>
      <c r="H40" s="169"/>
      <c r="I40" s="169">
        <f t="shared" si="18"/>
        <v>0</v>
      </c>
      <c r="J40" s="169"/>
      <c r="K40" s="169">
        <f t="shared" si="19"/>
        <v>0</v>
      </c>
      <c r="L40" s="169">
        <v>15</v>
      </c>
      <c r="M40" s="169">
        <f t="shared" si="20"/>
        <v>0</v>
      </c>
      <c r="N40" s="161">
        <v>0</v>
      </c>
      <c r="O40" s="161">
        <f t="shared" si="21"/>
        <v>0</v>
      </c>
      <c r="P40" s="161">
        <v>0</v>
      </c>
      <c r="Q40" s="161">
        <f t="shared" si="22"/>
        <v>0</v>
      </c>
      <c r="R40" s="161"/>
      <c r="S40" s="161"/>
      <c r="T40" s="162">
        <v>0.94199999999999995</v>
      </c>
      <c r="U40" s="161">
        <f t="shared" si="23"/>
        <v>15.63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112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28</v>
      </c>
      <c r="B41" s="158" t="s">
        <v>168</v>
      </c>
      <c r="C41" s="191" t="s">
        <v>169</v>
      </c>
      <c r="D41" s="160" t="s">
        <v>163</v>
      </c>
      <c r="E41" s="166">
        <v>16.594999999999999</v>
      </c>
      <c r="F41" s="168">
        <f t="shared" si="16"/>
        <v>0</v>
      </c>
      <c r="G41" s="169">
        <f t="shared" si="17"/>
        <v>0</v>
      </c>
      <c r="H41" s="169"/>
      <c r="I41" s="169">
        <f t="shared" si="18"/>
        <v>0</v>
      </c>
      <c r="J41" s="169"/>
      <c r="K41" s="169">
        <f t="shared" si="19"/>
        <v>0</v>
      </c>
      <c r="L41" s="169">
        <v>15</v>
      </c>
      <c r="M41" s="169">
        <f t="shared" si="20"/>
        <v>0</v>
      </c>
      <c r="N41" s="161">
        <v>0</v>
      </c>
      <c r="O41" s="161">
        <f t="shared" si="21"/>
        <v>0</v>
      </c>
      <c r="P41" s="161">
        <v>0</v>
      </c>
      <c r="Q41" s="161">
        <f t="shared" si="22"/>
        <v>0</v>
      </c>
      <c r="R41" s="161"/>
      <c r="S41" s="161"/>
      <c r="T41" s="162">
        <v>0.105</v>
      </c>
      <c r="U41" s="161">
        <f t="shared" si="23"/>
        <v>1.74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112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29</v>
      </c>
      <c r="B42" s="158" t="s">
        <v>170</v>
      </c>
      <c r="C42" s="191" t="s">
        <v>171</v>
      </c>
      <c r="D42" s="160" t="s">
        <v>163</v>
      </c>
      <c r="E42" s="166">
        <v>16.594999999999999</v>
      </c>
      <c r="F42" s="168">
        <f t="shared" si="16"/>
        <v>0</v>
      </c>
      <c r="G42" s="169">
        <f t="shared" si="17"/>
        <v>0</v>
      </c>
      <c r="H42" s="169"/>
      <c r="I42" s="169">
        <f t="shared" si="18"/>
        <v>0</v>
      </c>
      <c r="J42" s="169"/>
      <c r="K42" s="169">
        <f t="shared" si="19"/>
        <v>0</v>
      </c>
      <c r="L42" s="169">
        <v>15</v>
      </c>
      <c r="M42" s="169">
        <f t="shared" si="20"/>
        <v>0</v>
      </c>
      <c r="N42" s="161">
        <v>0</v>
      </c>
      <c r="O42" s="161">
        <f t="shared" si="21"/>
        <v>0</v>
      </c>
      <c r="P42" s="161">
        <v>0</v>
      </c>
      <c r="Q42" s="161">
        <f t="shared" si="22"/>
        <v>0</v>
      </c>
      <c r="R42" s="161"/>
      <c r="S42" s="161"/>
      <c r="T42" s="162">
        <v>0.49</v>
      </c>
      <c r="U42" s="161">
        <f t="shared" si="23"/>
        <v>8.1300000000000008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112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52">
        <v>30</v>
      </c>
      <c r="B43" s="158" t="s">
        <v>172</v>
      </c>
      <c r="C43" s="191" t="s">
        <v>173</v>
      </c>
      <c r="D43" s="160" t="s">
        <v>163</v>
      </c>
      <c r="E43" s="166">
        <v>165.95</v>
      </c>
      <c r="F43" s="168">
        <f t="shared" si="16"/>
        <v>0</v>
      </c>
      <c r="G43" s="169">
        <f t="shared" si="17"/>
        <v>0</v>
      </c>
      <c r="H43" s="169"/>
      <c r="I43" s="169">
        <f t="shared" si="18"/>
        <v>0</v>
      </c>
      <c r="J43" s="169"/>
      <c r="K43" s="169">
        <f t="shared" si="19"/>
        <v>0</v>
      </c>
      <c r="L43" s="169">
        <v>15</v>
      </c>
      <c r="M43" s="169">
        <f t="shared" si="20"/>
        <v>0</v>
      </c>
      <c r="N43" s="161">
        <v>0</v>
      </c>
      <c r="O43" s="161">
        <f t="shared" si="21"/>
        <v>0</v>
      </c>
      <c r="P43" s="161">
        <v>0</v>
      </c>
      <c r="Q43" s="161">
        <f t="shared" si="22"/>
        <v>0</v>
      </c>
      <c r="R43" s="161"/>
      <c r="S43" s="161"/>
      <c r="T43" s="162">
        <v>0</v>
      </c>
      <c r="U43" s="161">
        <f t="shared" si="23"/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112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2">
        <v>31</v>
      </c>
      <c r="B44" s="158" t="s">
        <v>174</v>
      </c>
      <c r="C44" s="191" t="s">
        <v>175</v>
      </c>
      <c r="D44" s="160" t="s">
        <v>163</v>
      </c>
      <c r="E44" s="166">
        <v>16.594999999999999</v>
      </c>
      <c r="F44" s="168">
        <f t="shared" si="16"/>
        <v>0</v>
      </c>
      <c r="G44" s="169">
        <f t="shared" si="17"/>
        <v>0</v>
      </c>
      <c r="H44" s="169"/>
      <c r="I44" s="169">
        <f t="shared" si="18"/>
        <v>0</v>
      </c>
      <c r="J44" s="169"/>
      <c r="K44" s="169">
        <f t="shared" si="19"/>
        <v>0</v>
      </c>
      <c r="L44" s="169">
        <v>15</v>
      </c>
      <c r="M44" s="169">
        <f t="shared" si="20"/>
        <v>0</v>
      </c>
      <c r="N44" s="161">
        <v>0</v>
      </c>
      <c r="O44" s="161">
        <f t="shared" si="21"/>
        <v>0</v>
      </c>
      <c r="P44" s="161">
        <v>0</v>
      </c>
      <c r="Q44" s="161">
        <f t="shared" si="22"/>
        <v>0</v>
      </c>
      <c r="R44" s="161"/>
      <c r="S44" s="161"/>
      <c r="T44" s="162">
        <v>0</v>
      </c>
      <c r="U44" s="161">
        <f t="shared" si="23"/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112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32</v>
      </c>
      <c r="B45" s="158" t="s">
        <v>176</v>
      </c>
      <c r="C45" s="191" t="s">
        <v>177</v>
      </c>
      <c r="D45" s="160" t="s">
        <v>163</v>
      </c>
      <c r="E45" s="166">
        <v>1.522</v>
      </c>
      <c r="F45" s="168">
        <f t="shared" si="16"/>
        <v>0</v>
      </c>
      <c r="G45" s="169">
        <f t="shared" si="17"/>
        <v>0</v>
      </c>
      <c r="H45" s="169"/>
      <c r="I45" s="169">
        <f t="shared" si="18"/>
        <v>0</v>
      </c>
      <c r="J45" s="169"/>
      <c r="K45" s="169">
        <f t="shared" si="19"/>
        <v>0</v>
      </c>
      <c r="L45" s="169">
        <v>15</v>
      </c>
      <c r="M45" s="169">
        <f t="shared" si="20"/>
        <v>0</v>
      </c>
      <c r="N45" s="161">
        <v>0</v>
      </c>
      <c r="O45" s="161">
        <f t="shared" si="21"/>
        <v>0</v>
      </c>
      <c r="P45" s="161">
        <v>0</v>
      </c>
      <c r="Q45" s="161">
        <f t="shared" si="22"/>
        <v>0</v>
      </c>
      <c r="R45" s="161"/>
      <c r="S45" s="161"/>
      <c r="T45" s="162">
        <v>0</v>
      </c>
      <c r="U45" s="161">
        <f t="shared" si="23"/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112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53" t="s">
        <v>107</v>
      </c>
      <c r="B46" s="159" t="s">
        <v>64</v>
      </c>
      <c r="C46" s="192" t="s">
        <v>65</v>
      </c>
      <c r="D46" s="163"/>
      <c r="E46" s="167"/>
      <c r="F46" s="170"/>
      <c r="G46" s="170">
        <f>SUMIF(AE47:AE47,"&lt;&gt;NOR",G47:G47)</f>
        <v>0</v>
      </c>
      <c r="H46" s="170"/>
      <c r="I46" s="170">
        <f>SUM(I47:I47)</f>
        <v>0</v>
      </c>
      <c r="J46" s="170"/>
      <c r="K46" s="170">
        <f>SUM(K47:K47)</f>
        <v>0</v>
      </c>
      <c r="L46" s="170"/>
      <c r="M46" s="170">
        <f>SUM(M47:M47)</f>
        <v>0</v>
      </c>
      <c r="N46" s="164"/>
      <c r="O46" s="164">
        <f>SUM(O47:O47)</f>
        <v>0</v>
      </c>
      <c r="P46" s="164"/>
      <c r="Q46" s="164">
        <f>SUM(Q47:Q47)</f>
        <v>0</v>
      </c>
      <c r="R46" s="164"/>
      <c r="S46" s="164"/>
      <c r="T46" s="165"/>
      <c r="U46" s="164">
        <f>SUM(U47:U47)</f>
        <v>12.7</v>
      </c>
      <c r="AE46" t="s">
        <v>108</v>
      </c>
    </row>
    <row r="47" spans="1:60" outlineLevel="1" x14ac:dyDescent="0.2">
      <c r="A47" s="152">
        <v>33</v>
      </c>
      <c r="B47" s="158" t="s">
        <v>178</v>
      </c>
      <c r="C47" s="191" t="s">
        <v>179</v>
      </c>
      <c r="D47" s="160" t="s">
        <v>163</v>
      </c>
      <c r="E47" s="166">
        <v>4.9269999999999996</v>
      </c>
      <c r="F47" s="168">
        <f>H47+J47</f>
        <v>0</v>
      </c>
      <c r="G47" s="169">
        <f>ROUND(E47*F47,2)</f>
        <v>0</v>
      </c>
      <c r="H47" s="169"/>
      <c r="I47" s="169">
        <f>ROUND(E47*H47,2)</f>
        <v>0</v>
      </c>
      <c r="J47" s="169"/>
      <c r="K47" s="169">
        <f>ROUND(E47*J47,2)</f>
        <v>0</v>
      </c>
      <c r="L47" s="169">
        <v>15</v>
      </c>
      <c r="M47" s="169">
        <f>G47*(1+L47/100)</f>
        <v>0</v>
      </c>
      <c r="N47" s="161">
        <v>0</v>
      </c>
      <c r="O47" s="161">
        <f>ROUND(E47*N47,5)</f>
        <v>0</v>
      </c>
      <c r="P47" s="161">
        <v>0</v>
      </c>
      <c r="Q47" s="161">
        <f>ROUND(E47*P47,5)</f>
        <v>0</v>
      </c>
      <c r="R47" s="161"/>
      <c r="S47" s="161"/>
      <c r="T47" s="162">
        <v>2.577</v>
      </c>
      <c r="U47" s="161">
        <f>ROUND(E47*T47,2)</f>
        <v>12.7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112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153" t="s">
        <v>107</v>
      </c>
      <c r="B48" s="159" t="s">
        <v>66</v>
      </c>
      <c r="C48" s="192" t="s">
        <v>67</v>
      </c>
      <c r="D48" s="163"/>
      <c r="E48" s="167"/>
      <c r="F48" s="170"/>
      <c r="G48" s="170">
        <f>SUMIF(AE49:AE66,"&lt;&gt;NOR",G49:G66)</f>
        <v>0</v>
      </c>
      <c r="H48" s="170"/>
      <c r="I48" s="170">
        <f>SUM(I49:I66)</f>
        <v>0</v>
      </c>
      <c r="J48" s="170"/>
      <c r="K48" s="170">
        <f>SUM(K49:K66)</f>
        <v>0</v>
      </c>
      <c r="L48" s="170"/>
      <c r="M48" s="170">
        <f>SUM(M49:M66)</f>
        <v>0</v>
      </c>
      <c r="N48" s="164"/>
      <c r="O48" s="164">
        <f>SUM(O49:O66)</f>
        <v>4.3149500000000005</v>
      </c>
      <c r="P48" s="164"/>
      <c r="Q48" s="164">
        <f>SUM(Q49:Q66)</f>
        <v>4.2842000000000002</v>
      </c>
      <c r="R48" s="164"/>
      <c r="S48" s="164"/>
      <c r="T48" s="165"/>
      <c r="U48" s="164">
        <f>SUM(U49:U66)</f>
        <v>261.03999999999996</v>
      </c>
      <c r="AE48" t="s">
        <v>108</v>
      </c>
    </row>
    <row r="49" spans="1:60" outlineLevel="1" x14ac:dyDescent="0.2">
      <c r="A49" s="152">
        <v>34</v>
      </c>
      <c r="B49" s="158" t="s">
        <v>180</v>
      </c>
      <c r="C49" s="191" t="s">
        <v>181</v>
      </c>
      <c r="D49" s="160" t="s">
        <v>115</v>
      </c>
      <c r="E49" s="166">
        <v>189.13800000000001</v>
      </c>
      <c r="F49" s="168">
        <f t="shared" ref="F49:F66" si="24">H49+J49</f>
        <v>0</v>
      </c>
      <c r="G49" s="169">
        <f t="shared" ref="G49:G66" si="25">ROUND(E49*F49,2)</f>
        <v>0</v>
      </c>
      <c r="H49" s="169"/>
      <c r="I49" s="169">
        <f t="shared" ref="I49:I66" si="26">ROUND(E49*H49,2)</f>
        <v>0</v>
      </c>
      <c r="J49" s="169"/>
      <c r="K49" s="169">
        <f t="shared" ref="K49:K66" si="27">ROUND(E49*J49,2)</f>
        <v>0</v>
      </c>
      <c r="L49" s="169">
        <v>15</v>
      </c>
      <c r="M49" s="169">
        <f t="shared" ref="M49:M66" si="28">G49*(1+L49/100)</f>
        <v>0</v>
      </c>
      <c r="N49" s="161">
        <v>0</v>
      </c>
      <c r="O49" s="161">
        <f t="shared" ref="O49:O66" si="29">ROUND(E49*N49,5)</f>
        <v>0</v>
      </c>
      <c r="P49" s="161">
        <v>7.0000000000000001E-3</v>
      </c>
      <c r="Q49" s="161">
        <f t="shared" ref="Q49:Q66" si="30">ROUND(E49*P49,5)</f>
        <v>1.3239700000000001</v>
      </c>
      <c r="R49" s="161"/>
      <c r="S49" s="161"/>
      <c r="T49" s="162">
        <v>0.06</v>
      </c>
      <c r="U49" s="161">
        <f t="shared" ref="U49:U66" si="31">ROUND(E49*T49,2)</f>
        <v>11.35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112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2">
        <v>35</v>
      </c>
      <c r="B50" s="158" t="s">
        <v>182</v>
      </c>
      <c r="C50" s="191" t="s">
        <v>183</v>
      </c>
      <c r="D50" s="160" t="s">
        <v>115</v>
      </c>
      <c r="E50" s="166">
        <v>30.66</v>
      </c>
      <c r="F50" s="168">
        <f t="shared" si="24"/>
        <v>0</v>
      </c>
      <c r="G50" s="169">
        <f t="shared" si="25"/>
        <v>0</v>
      </c>
      <c r="H50" s="169"/>
      <c r="I50" s="169">
        <f t="shared" si="26"/>
        <v>0</v>
      </c>
      <c r="J50" s="169"/>
      <c r="K50" s="169">
        <f t="shared" si="27"/>
        <v>0</v>
      </c>
      <c r="L50" s="169">
        <v>15</v>
      </c>
      <c r="M50" s="169">
        <f t="shared" si="28"/>
        <v>0</v>
      </c>
      <c r="N50" s="161">
        <v>0</v>
      </c>
      <c r="O50" s="161">
        <f t="shared" si="29"/>
        <v>0</v>
      </c>
      <c r="P50" s="161">
        <v>1.7000000000000001E-2</v>
      </c>
      <c r="Q50" s="161">
        <f t="shared" si="30"/>
        <v>0.52122000000000002</v>
      </c>
      <c r="R50" s="161"/>
      <c r="S50" s="161"/>
      <c r="T50" s="162">
        <v>0.14599999999999999</v>
      </c>
      <c r="U50" s="161">
        <f t="shared" si="31"/>
        <v>4.4800000000000004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112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2">
        <v>36</v>
      </c>
      <c r="B51" s="158" t="s">
        <v>184</v>
      </c>
      <c r="C51" s="191" t="s">
        <v>185</v>
      </c>
      <c r="D51" s="160" t="s">
        <v>115</v>
      </c>
      <c r="E51" s="166">
        <v>189.13800000000001</v>
      </c>
      <c r="F51" s="168">
        <f t="shared" si="24"/>
        <v>0</v>
      </c>
      <c r="G51" s="169">
        <f t="shared" si="25"/>
        <v>0</v>
      </c>
      <c r="H51" s="169"/>
      <c r="I51" s="169">
        <f t="shared" si="26"/>
        <v>0</v>
      </c>
      <c r="J51" s="169"/>
      <c r="K51" s="169">
        <f t="shared" si="27"/>
        <v>0</v>
      </c>
      <c r="L51" s="169">
        <v>15</v>
      </c>
      <c r="M51" s="169">
        <f t="shared" si="28"/>
        <v>0</v>
      </c>
      <c r="N51" s="161">
        <v>4.0299999999999997E-3</v>
      </c>
      <c r="O51" s="161">
        <f t="shared" si="29"/>
        <v>0.76222999999999996</v>
      </c>
      <c r="P51" s="161">
        <v>0</v>
      </c>
      <c r="Q51" s="161">
        <f t="shared" si="30"/>
        <v>0</v>
      </c>
      <c r="R51" s="161"/>
      <c r="S51" s="161"/>
      <c r="T51" s="162">
        <v>0.156</v>
      </c>
      <c r="U51" s="161">
        <f t="shared" si="31"/>
        <v>29.51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112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2">
        <v>37</v>
      </c>
      <c r="B52" s="158" t="s">
        <v>186</v>
      </c>
      <c r="C52" s="191" t="s">
        <v>187</v>
      </c>
      <c r="D52" s="160" t="s">
        <v>115</v>
      </c>
      <c r="E52" s="166">
        <v>189.13800000000001</v>
      </c>
      <c r="F52" s="168">
        <f t="shared" si="24"/>
        <v>0</v>
      </c>
      <c r="G52" s="169">
        <f t="shared" si="25"/>
        <v>0</v>
      </c>
      <c r="H52" s="169"/>
      <c r="I52" s="169">
        <f t="shared" si="26"/>
        <v>0</v>
      </c>
      <c r="J52" s="169"/>
      <c r="K52" s="169">
        <f t="shared" si="27"/>
        <v>0</v>
      </c>
      <c r="L52" s="169">
        <v>15</v>
      </c>
      <c r="M52" s="169">
        <f t="shared" si="28"/>
        <v>0</v>
      </c>
      <c r="N52" s="161">
        <v>1.47E-3</v>
      </c>
      <c r="O52" s="161">
        <f t="shared" si="29"/>
        <v>0.27803</v>
      </c>
      <c r="P52" s="161">
        <v>0</v>
      </c>
      <c r="Q52" s="161">
        <f t="shared" si="30"/>
        <v>0</v>
      </c>
      <c r="R52" s="161"/>
      <c r="S52" s="161"/>
      <c r="T52" s="162">
        <v>0.08</v>
      </c>
      <c r="U52" s="161">
        <f t="shared" si="31"/>
        <v>15.13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112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2">
        <v>38</v>
      </c>
      <c r="B53" s="158" t="s">
        <v>188</v>
      </c>
      <c r="C53" s="191" t="s">
        <v>189</v>
      </c>
      <c r="D53" s="160" t="s">
        <v>126</v>
      </c>
      <c r="E53" s="166">
        <v>11</v>
      </c>
      <c r="F53" s="168">
        <f t="shared" si="24"/>
        <v>0</v>
      </c>
      <c r="G53" s="169">
        <f t="shared" si="25"/>
        <v>0</v>
      </c>
      <c r="H53" s="169"/>
      <c r="I53" s="169">
        <f t="shared" si="26"/>
        <v>0</v>
      </c>
      <c r="J53" s="169"/>
      <c r="K53" s="169">
        <f t="shared" si="27"/>
        <v>0</v>
      </c>
      <c r="L53" s="169">
        <v>15</v>
      </c>
      <c r="M53" s="169">
        <f t="shared" si="28"/>
        <v>0</v>
      </c>
      <c r="N53" s="161">
        <v>1.6000000000000001E-4</v>
      </c>
      <c r="O53" s="161">
        <f t="shared" si="29"/>
        <v>1.7600000000000001E-3</v>
      </c>
      <c r="P53" s="161">
        <v>6.6E-3</v>
      </c>
      <c r="Q53" s="161">
        <f t="shared" si="30"/>
        <v>7.2599999999999998E-2</v>
      </c>
      <c r="R53" s="161"/>
      <c r="S53" s="161"/>
      <c r="T53" s="162">
        <v>0.27043</v>
      </c>
      <c r="U53" s="161">
        <f t="shared" si="31"/>
        <v>2.97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112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2">
        <v>39</v>
      </c>
      <c r="B54" s="158" t="s">
        <v>190</v>
      </c>
      <c r="C54" s="191" t="s">
        <v>191</v>
      </c>
      <c r="D54" s="160" t="s">
        <v>126</v>
      </c>
      <c r="E54" s="166">
        <v>11</v>
      </c>
      <c r="F54" s="168">
        <f t="shared" si="24"/>
        <v>0</v>
      </c>
      <c r="G54" s="169">
        <f t="shared" si="25"/>
        <v>0</v>
      </c>
      <c r="H54" s="169"/>
      <c r="I54" s="169">
        <f t="shared" si="26"/>
        <v>0</v>
      </c>
      <c r="J54" s="169"/>
      <c r="K54" s="169">
        <f t="shared" si="27"/>
        <v>0</v>
      </c>
      <c r="L54" s="169">
        <v>15</v>
      </c>
      <c r="M54" s="169">
        <f t="shared" si="28"/>
        <v>0</v>
      </c>
      <c r="N54" s="161">
        <v>6.9999999999999994E-5</v>
      </c>
      <c r="O54" s="161">
        <f t="shared" si="29"/>
        <v>7.6999999999999996E-4</v>
      </c>
      <c r="P54" s="161">
        <v>0</v>
      </c>
      <c r="Q54" s="161">
        <f t="shared" si="30"/>
        <v>0</v>
      </c>
      <c r="R54" s="161"/>
      <c r="S54" s="161"/>
      <c r="T54" s="162">
        <v>0.34200000000000003</v>
      </c>
      <c r="U54" s="161">
        <f t="shared" si="31"/>
        <v>3.76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112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52">
        <v>40</v>
      </c>
      <c r="B55" s="158" t="s">
        <v>192</v>
      </c>
      <c r="C55" s="191" t="s">
        <v>193</v>
      </c>
      <c r="D55" s="160" t="s">
        <v>126</v>
      </c>
      <c r="E55" s="166">
        <v>16.7</v>
      </c>
      <c r="F55" s="168">
        <f t="shared" si="24"/>
        <v>0</v>
      </c>
      <c r="G55" s="169">
        <f t="shared" si="25"/>
        <v>0</v>
      </c>
      <c r="H55" s="169"/>
      <c r="I55" s="169">
        <f t="shared" si="26"/>
        <v>0</v>
      </c>
      <c r="J55" s="169"/>
      <c r="K55" s="169">
        <f t="shared" si="27"/>
        <v>0</v>
      </c>
      <c r="L55" s="169">
        <v>15</v>
      </c>
      <c r="M55" s="169">
        <f t="shared" si="28"/>
        <v>0</v>
      </c>
      <c r="N55" s="161">
        <v>7.1199999999999996E-3</v>
      </c>
      <c r="O55" s="161">
        <f t="shared" si="29"/>
        <v>0.11890000000000001</v>
      </c>
      <c r="P55" s="161">
        <v>0</v>
      </c>
      <c r="Q55" s="161">
        <f t="shared" si="30"/>
        <v>0</v>
      </c>
      <c r="R55" s="161"/>
      <c r="S55" s="161"/>
      <c r="T55" s="162">
        <v>0.34200000000000003</v>
      </c>
      <c r="U55" s="161">
        <f t="shared" si="31"/>
        <v>5.71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112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52">
        <v>41</v>
      </c>
      <c r="B56" s="158" t="s">
        <v>192</v>
      </c>
      <c r="C56" s="191" t="s">
        <v>194</v>
      </c>
      <c r="D56" s="160" t="s">
        <v>126</v>
      </c>
      <c r="E56" s="166">
        <v>2.2999999999999998</v>
      </c>
      <c r="F56" s="168">
        <f t="shared" si="24"/>
        <v>0</v>
      </c>
      <c r="G56" s="169">
        <f t="shared" si="25"/>
        <v>0</v>
      </c>
      <c r="H56" s="169"/>
      <c r="I56" s="169">
        <f t="shared" si="26"/>
        <v>0</v>
      </c>
      <c r="J56" s="169"/>
      <c r="K56" s="169">
        <f t="shared" si="27"/>
        <v>0</v>
      </c>
      <c r="L56" s="169">
        <v>15</v>
      </c>
      <c r="M56" s="169">
        <f t="shared" si="28"/>
        <v>0</v>
      </c>
      <c r="N56" s="161">
        <v>7.1199999999999996E-3</v>
      </c>
      <c r="O56" s="161">
        <f t="shared" si="29"/>
        <v>1.6379999999999999E-2</v>
      </c>
      <c r="P56" s="161">
        <v>0</v>
      </c>
      <c r="Q56" s="161">
        <f t="shared" si="30"/>
        <v>0</v>
      </c>
      <c r="R56" s="161"/>
      <c r="S56" s="161"/>
      <c r="T56" s="162">
        <v>0.34200000000000003</v>
      </c>
      <c r="U56" s="161">
        <f t="shared" si="31"/>
        <v>0.79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112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33.75" outlineLevel="1" x14ac:dyDescent="0.2">
      <c r="A57" s="152">
        <v>42</v>
      </c>
      <c r="B57" s="158" t="s">
        <v>195</v>
      </c>
      <c r="C57" s="191" t="s">
        <v>196</v>
      </c>
      <c r="D57" s="160" t="s">
        <v>126</v>
      </c>
      <c r="E57" s="166">
        <v>5.6</v>
      </c>
      <c r="F57" s="168">
        <f t="shared" si="24"/>
        <v>0</v>
      </c>
      <c r="G57" s="169">
        <f t="shared" si="25"/>
        <v>0</v>
      </c>
      <c r="H57" s="169"/>
      <c r="I57" s="169">
        <f t="shared" si="26"/>
        <v>0</v>
      </c>
      <c r="J57" s="169"/>
      <c r="K57" s="169">
        <f t="shared" si="27"/>
        <v>0</v>
      </c>
      <c r="L57" s="169">
        <v>15</v>
      </c>
      <c r="M57" s="169">
        <f t="shared" si="28"/>
        <v>0</v>
      </c>
      <c r="N57" s="161">
        <v>1.4670000000000001E-2</v>
      </c>
      <c r="O57" s="161">
        <f t="shared" si="29"/>
        <v>8.2150000000000001E-2</v>
      </c>
      <c r="P57" s="161">
        <v>0</v>
      </c>
      <c r="Q57" s="161">
        <f t="shared" si="30"/>
        <v>0</v>
      </c>
      <c r="R57" s="161"/>
      <c r="S57" s="161"/>
      <c r="T57" s="162">
        <v>0.41599999999999998</v>
      </c>
      <c r="U57" s="161">
        <f t="shared" si="31"/>
        <v>2.33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112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33.75" outlineLevel="1" x14ac:dyDescent="0.2">
      <c r="A58" s="152">
        <v>43</v>
      </c>
      <c r="B58" s="158" t="s">
        <v>195</v>
      </c>
      <c r="C58" s="191" t="s">
        <v>197</v>
      </c>
      <c r="D58" s="160" t="s">
        <v>126</v>
      </c>
      <c r="E58" s="166">
        <v>1.8</v>
      </c>
      <c r="F58" s="168">
        <f t="shared" si="24"/>
        <v>0</v>
      </c>
      <c r="G58" s="169">
        <f t="shared" si="25"/>
        <v>0</v>
      </c>
      <c r="H58" s="169"/>
      <c r="I58" s="169">
        <f t="shared" si="26"/>
        <v>0</v>
      </c>
      <c r="J58" s="169"/>
      <c r="K58" s="169">
        <f t="shared" si="27"/>
        <v>0</v>
      </c>
      <c r="L58" s="169">
        <v>15</v>
      </c>
      <c r="M58" s="169">
        <f t="shared" si="28"/>
        <v>0</v>
      </c>
      <c r="N58" s="161">
        <v>1.4670000000000001E-2</v>
      </c>
      <c r="O58" s="161">
        <f t="shared" si="29"/>
        <v>2.6409999999999999E-2</v>
      </c>
      <c r="P58" s="161">
        <v>0</v>
      </c>
      <c r="Q58" s="161">
        <f t="shared" si="30"/>
        <v>0</v>
      </c>
      <c r="R58" s="161"/>
      <c r="S58" s="161"/>
      <c r="T58" s="162">
        <v>0.41599999999999998</v>
      </c>
      <c r="U58" s="161">
        <f t="shared" si="31"/>
        <v>0.75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112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>
        <v>44</v>
      </c>
      <c r="B59" s="158" t="s">
        <v>198</v>
      </c>
      <c r="C59" s="191" t="s">
        <v>199</v>
      </c>
      <c r="D59" s="160" t="s">
        <v>121</v>
      </c>
      <c r="E59" s="166">
        <v>55</v>
      </c>
      <c r="F59" s="168">
        <f t="shared" si="24"/>
        <v>0</v>
      </c>
      <c r="G59" s="169">
        <f t="shared" si="25"/>
        <v>0</v>
      </c>
      <c r="H59" s="169"/>
      <c r="I59" s="169">
        <f t="shared" si="26"/>
        <v>0</v>
      </c>
      <c r="J59" s="169"/>
      <c r="K59" s="169">
        <f t="shared" si="27"/>
        <v>0</v>
      </c>
      <c r="L59" s="169">
        <v>15</v>
      </c>
      <c r="M59" s="169">
        <f t="shared" si="28"/>
        <v>0</v>
      </c>
      <c r="N59" s="161">
        <v>0</v>
      </c>
      <c r="O59" s="161">
        <f t="shared" si="29"/>
        <v>0</v>
      </c>
      <c r="P59" s="161">
        <v>0</v>
      </c>
      <c r="Q59" s="161">
        <f t="shared" si="30"/>
        <v>0</v>
      </c>
      <c r="R59" s="161"/>
      <c r="S59" s="161"/>
      <c r="T59" s="162">
        <v>8.4000000000000005E-2</v>
      </c>
      <c r="U59" s="161">
        <f t="shared" si="31"/>
        <v>4.62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112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2">
        <v>45</v>
      </c>
      <c r="B60" s="158" t="s">
        <v>200</v>
      </c>
      <c r="C60" s="191" t="s">
        <v>201</v>
      </c>
      <c r="D60" s="160" t="s">
        <v>202</v>
      </c>
      <c r="E60" s="166">
        <v>40</v>
      </c>
      <c r="F60" s="168">
        <f t="shared" si="24"/>
        <v>0</v>
      </c>
      <c r="G60" s="169">
        <f t="shared" si="25"/>
        <v>0</v>
      </c>
      <c r="H60" s="169"/>
      <c r="I60" s="169">
        <f t="shared" si="26"/>
        <v>0</v>
      </c>
      <c r="J60" s="169"/>
      <c r="K60" s="169">
        <f t="shared" si="27"/>
        <v>0</v>
      </c>
      <c r="L60" s="169">
        <v>15</v>
      </c>
      <c r="M60" s="169">
        <f t="shared" si="28"/>
        <v>0</v>
      </c>
      <c r="N60" s="161">
        <v>3.2000000000000003E-4</v>
      </c>
      <c r="O60" s="161">
        <f t="shared" si="29"/>
        <v>1.2800000000000001E-2</v>
      </c>
      <c r="P60" s="161">
        <v>0</v>
      </c>
      <c r="Q60" s="161">
        <f t="shared" si="30"/>
        <v>0</v>
      </c>
      <c r="R60" s="161"/>
      <c r="S60" s="161"/>
      <c r="T60" s="162">
        <v>0</v>
      </c>
      <c r="U60" s="161">
        <f t="shared" si="31"/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203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46</v>
      </c>
      <c r="B61" s="158" t="s">
        <v>204</v>
      </c>
      <c r="C61" s="191" t="s">
        <v>205</v>
      </c>
      <c r="D61" s="160" t="s">
        <v>202</v>
      </c>
      <c r="E61" s="166">
        <v>5</v>
      </c>
      <c r="F61" s="168">
        <f t="shared" si="24"/>
        <v>0</v>
      </c>
      <c r="G61" s="169">
        <f t="shared" si="25"/>
        <v>0</v>
      </c>
      <c r="H61" s="169"/>
      <c r="I61" s="169">
        <f t="shared" si="26"/>
        <v>0</v>
      </c>
      <c r="J61" s="169"/>
      <c r="K61" s="169">
        <f t="shared" si="27"/>
        <v>0</v>
      </c>
      <c r="L61" s="169">
        <v>15</v>
      </c>
      <c r="M61" s="169">
        <f t="shared" si="28"/>
        <v>0</v>
      </c>
      <c r="N61" s="161">
        <v>3.2000000000000003E-4</v>
      </c>
      <c r="O61" s="161">
        <f t="shared" si="29"/>
        <v>1.6000000000000001E-3</v>
      </c>
      <c r="P61" s="161">
        <v>0</v>
      </c>
      <c r="Q61" s="161">
        <f t="shared" si="30"/>
        <v>0</v>
      </c>
      <c r="R61" s="161"/>
      <c r="S61" s="161"/>
      <c r="T61" s="162">
        <v>0</v>
      </c>
      <c r="U61" s="161">
        <f t="shared" si="31"/>
        <v>0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203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52">
        <v>47</v>
      </c>
      <c r="B62" s="158" t="s">
        <v>200</v>
      </c>
      <c r="C62" s="191" t="s">
        <v>206</v>
      </c>
      <c r="D62" s="160" t="s">
        <v>126</v>
      </c>
      <c r="E62" s="166">
        <v>10</v>
      </c>
      <c r="F62" s="168">
        <f t="shared" si="24"/>
        <v>0</v>
      </c>
      <c r="G62" s="169">
        <f t="shared" si="25"/>
        <v>0</v>
      </c>
      <c r="H62" s="169"/>
      <c r="I62" s="169">
        <f t="shared" si="26"/>
        <v>0</v>
      </c>
      <c r="J62" s="169"/>
      <c r="K62" s="169">
        <f t="shared" si="27"/>
        <v>0</v>
      </c>
      <c r="L62" s="169">
        <v>15</v>
      </c>
      <c r="M62" s="169">
        <f t="shared" si="28"/>
        <v>0</v>
      </c>
      <c r="N62" s="161">
        <v>5.0000000000000001E-4</v>
      </c>
      <c r="O62" s="161">
        <f t="shared" si="29"/>
        <v>5.0000000000000001E-3</v>
      </c>
      <c r="P62" s="161">
        <v>0</v>
      </c>
      <c r="Q62" s="161">
        <f t="shared" si="30"/>
        <v>0</v>
      </c>
      <c r="R62" s="161"/>
      <c r="S62" s="161"/>
      <c r="T62" s="162">
        <v>0</v>
      </c>
      <c r="U62" s="161">
        <f t="shared" si="31"/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203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33.75" outlineLevel="1" x14ac:dyDescent="0.2">
      <c r="A63" s="152">
        <v>48</v>
      </c>
      <c r="B63" s="158" t="s">
        <v>207</v>
      </c>
      <c r="C63" s="191" t="s">
        <v>208</v>
      </c>
      <c r="D63" s="160" t="s">
        <v>126</v>
      </c>
      <c r="E63" s="166">
        <v>192.07900000000001</v>
      </c>
      <c r="F63" s="168">
        <f t="shared" si="24"/>
        <v>0</v>
      </c>
      <c r="G63" s="169">
        <f t="shared" si="25"/>
        <v>0</v>
      </c>
      <c r="H63" s="169"/>
      <c r="I63" s="169">
        <f t="shared" si="26"/>
        <v>0</v>
      </c>
      <c r="J63" s="169"/>
      <c r="K63" s="169">
        <f t="shared" si="27"/>
        <v>0</v>
      </c>
      <c r="L63" s="169">
        <v>15</v>
      </c>
      <c r="M63" s="169">
        <f t="shared" si="28"/>
        <v>0</v>
      </c>
      <c r="N63" s="161">
        <v>1.4829999999999999E-2</v>
      </c>
      <c r="O63" s="161">
        <f t="shared" si="29"/>
        <v>2.8485299999999998</v>
      </c>
      <c r="P63" s="161">
        <v>1.2319999999999999E-2</v>
      </c>
      <c r="Q63" s="161">
        <f t="shared" si="30"/>
        <v>2.3664100000000001</v>
      </c>
      <c r="R63" s="161"/>
      <c r="S63" s="161"/>
      <c r="T63" s="162">
        <v>0.78427000000000002</v>
      </c>
      <c r="U63" s="161">
        <f t="shared" si="31"/>
        <v>150.63999999999999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209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49</v>
      </c>
      <c r="B64" s="158" t="s">
        <v>210</v>
      </c>
      <c r="C64" s="191" t="s">
        <v>211</v>
      </c>
      <c r="D64" s="160" t="s">
        <v>111</v>
      </c>
      <c r="E64" s="166">
        <v>3.2109999999999999</v>
      </c>
      <c r="F64" s="168">
        <f t="shared" si="24"/>
        <v>0</v>
      </c>
      <c r="G64" s="169">
        <f t="shared" si="25"/>
        <v>0</v>
      </c>
      <c r="H64" s="169"/>
      <c r="I64" s="169">
        <f t="shared" si="26"/>
        <v>0</v>
      </c>
      <c r="J64" s="169"/>
      <c r="K64" s="169">
        <f t="shared" si="27"/>
        <v>0</v>
      </c>
      <c r="L64" s="169">
        <v>15</v>
      </c>
      <c r="M64" s="169">
        <f t="shared" si="28"/>
        <v>0</v>
      </c>
      <c r="N64" s="161">
        <v>2.3570000000000001E-2</v>
      </c>
      <c r="O64" s="161">
        <f t="shared" si="29"/>
        <v>7.5679999999999997E-2</v>
      </c>
      <c r="P64" s="161">
        <v>0</v>
      </c>
      <c r="Q64" s="161">
        <f t="shared" si="30"/>
        <v>0</v>
      </c>
      <c r="R64" s="161"/>
      <c r="S64" s="161"/>
      <c r="T64" s="162">
        <v>0</v>
      </c>
      <c r="U64" s="161">
        <f t="shared" si="31"/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112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33.75" outlineLevel="1" x14ac:dyDescent="0.2">
      <c r="A65" s="152">
        <v>50</v>
      </c>
      <c r="B65" s="158" t="s">
        <v>212</v>
      </c>
      <c r="C65" s="191" t="s">
        <v>213</v>
      </c>
      <c r="D65" s="160" t="s">
        <v>121</v>
      </c>
      <c r="E65" s="166">
        <v>1</v>
      </c>
      <c r="F65" s="168">
        <f t="shared" si="24"/>
        <v>0</v>
      </c>
      <c r="G65" s="169">
        <f t="shared" si="25"/>
        <v>0</v>
      </c>
      <c r="H65" s="169"/>
      <c r="I65" s="169">
        <f t="shared" si="26"/>
        <v>0</v>
      </c>
      <c r="J65" s="169"/>
      <c r="K65" s="169">
        <f t="shared" si="27"/>
        <v>0</v>
      </c>
      <c r="L65" s="169">
        <v>15</v>
      </c>
      <c r="M65" s="169">
        <f t="shared" si="28"/>
        <v>0</v>
      </c>
      <c r="N65" s="161">
        <v>8.4709999999999994E-2</v>
      </c>
      <c r="O65" s="161">
        <f t="shared" si="29"/>
        <v>8.4709999999999994E-2</v>
      </c>
      <c r="P65" s="161">
        <v>0</v>
      </c>
      <c r="Q65" s="161">
        <f t="shared" si="30"/>
        <v>0</v>
      </c>
      <c r="R65" s="161"/>
      <c r="S65" s="161"/>
      <c r="T65" s="162">
        <v>26</v>
      </c>
      <c r="U65" s="161">
        <f t="shared" si="31"/>
        <v>26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112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2">
        <v>51</v>
      </c>
      <c r="B66" s="158" t="s">
        <v>214</v>
      </c>
      <c r="C66" s="191" t="s">
        <v>215</v>
      </c>
      <c r="D66" s="160" t="s">
        <v>163</v>
      </c>
      <c r="E66" s="166">
        <v>1.61</v>
      </c>
      <c r="F66" s="168">
        <f t="shared" si="24"/>
        <v>0</v>
      </c>
      <c r="G66" s="169">
        <f t="shared" si="25"/>
        <v>0</v>
      </c>
      <c r="H66" s="169"/>
      <c r="I66" s="169">
        <f t="shared" si="26"/>
        <v>0</v>
      </c>
      <c r="J66" s="169"/>
      <c r="K66" s="169">
        <f t="shared" si="27"/>
        <v>0</v>
      </c>
      <c r="L66" s="169">
        <v>15</v>
      </c>
      <c r="M66" s="169">
        <f t="shared" si="28"/>
        <v>0</v>
      </c>
      <c r="N66" s="161">
        <v>0</v>
      </c>
      <c r="O66" s="161">
        <f t="shared" si="29"/>
        <v>0</v>
      </c>
      <c r="P66" s="161">
        <v>0</v>
      </c>
      <c r="Q66" s="161">
        <f t="shared" si="30"/>
        <v>0</v>
      </c>
      <c r="R66" s="161"/>
      <c r="S66" s="161"/>
      <c r="T66" s="162">
        <v>1.863</v>
      </c>
      <c r="U66" s="161">
        <f t="shared" si="31"/>
        <v>3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112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53" t="s">
        <v>107</v>
      </c>
      <c r="B67" s="159" t="s">
        <v>68</v>
      </c>
      <c r="C67" s="192" t="s">
        <v>69</v>
      </c>
      <c r="D67" s="163"/>
      <c r="E67" s="167"/>
      <c r="F67" s="170"/>
      <c r="G67" s="170">
        <f>SUMIF(AE68:AE89,"&lt;&gt;NOR",G68:G89)</f>
        <v>0</v>
      </c>
      <c r="H67" s="170"/>
      <c r="I67" s="170">
        <f>SUM(I68:I89)</f>
        <v>0</v>
      </c>
      <c r="J67" s="170"/>
      <c r="K67" s="170">
        <f>SUM(K68:K89)</f>
        <v>0</v>
      </c>
      <c r="L67" s="170"/>
      <c r="M67" s="170">
        <f>SUM(M68:M89)</f>
        <v>0</v>
      </c>
      <c r="N67" s="164"/>
      <c r="O67" s="164">
        <f>SUM(O68:O89)</f>
        <v>0.27901999999999999</v>
      </c>
      <c r="P67" s="164"/>
      <c r="Q67" s="164">
        <f>SUM(Q68:Q89)</f>
        <v>0.36183000000000004</v>
      </c>
      <c r="R67" s="164"/>
      <c r="S67" s="164"/>
      <c r="T67" s="165"/>
      <c r="U67" s="164">
        <f>SUM(U68:U89)</f>
        <v>62.78</v>
      </c>
      <c r="AE67" t="s">
        <v>108</v>
      </c>
    </row>
    <row r="68" spans="1:60" outlineLevel="1" x14ac:dyDescent="0.2">
      <c r="A68" s="152">
        <v>52</v>
      </c>
      <c r="B68" s="158" t="s">
        <v>216</v>
      </c>
      <c r="C68" s="191" t="s">
        <v>217</v>
      </c>
      <c r="D68" s="160" t="s">
        <v>115</v>
      </c>
      <c r="E68" s="166">
        <v>6.48</v>
      </c>
      <c r="F68" s="168">
        <f t="shared" ref="F68:F89" si="32">H68+J68</f>
        <v>0</v>
      </c>
      <c r="G68" s="169">
        <f t="shared" ref="G68:G89" si="33">ROUND(E68*F68,2)</f>
        <v>0</v>
      </c>
      <c r="H68" s="169"/>
      <c r="I68" s="169">
        <f t="shared" ref="I68:I89" si="34">ROUND(E68*H68,2)</f>
        <v>0</v>
      </c>
      <c r="J68" s="169"/>
      <c r="K68" s="169">
        <f t="shared" ref="K68:K89" si="35">ROUND(E68*J68,2)</f>
        <v>0</v>
      </c>
      <c r="L68" s="169">
        <v>15</v>
      </c>
      <c r="M68" s="169">
        <f t="shared" ref="M68:M89" si="36">G68*(1+L68/100)</f>
        <v>0</v>
      </c>
      <c r="N68" s="161">
        <v>0</v>
      </c>
      <c r="O68" s="161">
        <f t="shared" ref="O68:O89" si="37">ROUND(E68*N68,5)</f>
        <v>0</v>
      </c>
      <c r="P68" s="161">
        <v>7.2100000000000003E-3</v>
      </c>
      <c r="Q68" s="161">
        <f t="shared" ref="Q68:Q89" si="38">ROUND(E68*P68,5)</f>
        <v>4.6719999999999998E-2</v>
      </c>
      <c r="R68" s="161"/>
      <c r="S68" s="161"/>
      <c r="T68" s="162">
        <v>0.14605000000000001</v>
      </c>
      <c r="U68" s="161">
        <f t="shared" ref="U68:U89" si="39">ROUND(E68*T68,2)</f>
        <v>0.95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112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52">
        <v>53</v>
      </c>
      <c r="B69" s="158" t="s">
        <v>218</v>
      </c>
      <c r="C69" s="191" t="s">
        <v>219</v>
      </c>
      <c r="D69" s="160" t="s">
        <v>126</v>
      </c>
      <c r="E69" s="166">
        <v>43.8</v>
      </c>
      <c r="F69" s="168">
        <f t="shared" si="32"/>
        <v>0</v>
      </c>
      <c r="G69" s="169">
        <f t="shared" si="33"/>
        <v>0</v>
      </c>
      <c r="H69" s="169"/>
      <c r="I69" s="169">
        <f t="shared" si="34"/>
        <v>0</v>
      </c>
      <c r="J69" s="169"/>
      <c r="K69" s="169">
        <f t="shared" si="35"/>
        <v>0</v>
      </c>
      <c r="L69" s="169">
        <v>15</v>
      </c>
      <c r="M69" s="169">
        <f t="shared" si="36"/>
        <v>0</v>
      </c>
      <c r="N69" s="161">
        <v>0</v>
      </c>
      <c r="O69" s="161">
        <f t="shared" si="37"/>
        <v>0</v>
      </c>
      <c r="P69" s="161">
        <v>3.3600000000000001E-3</v>
      </c>
      <c r="Q69" s="161">
        <f t="shared" si="38"/>
        <v>0.14717</v>
      </c>
      <c r="R69" s="161"/>
      <c r="S69" s="161"/>
      <c r="T69" s="162">
        <v>6.9000000000000006E-2</v>
      </c>
      <c r="U69" s="161">
        <f t="shared" si="39"/>
        <v>3.02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112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>
        <v>54</v>
      </c>
      <c r="B70" s="158" t="s">
        <v>220</v>
      </c>
      <c r="C70" s="191" t="s">
        <v>221</v>
      </c>
      <c r="D70" s="160" t="s">
        <v>121</v>
      </c>
      <c r="E70" s="166">
        <v>6</v>
      </c>
      <c r="F70" s="168">
        <f t="shared" si="32"/>
        <v>0</v>
      </c>
      <c r="G70" s="169">
        <f t="shared" si="33"/>
        <v>0</v>
      </c>
      <c r="H70" s="169"/>
      <c r="I70" s="169">
        <f t="shared" si="34"/>
        <v>0</v>
      </c>
      <c r="J70" s="169"/>
      <c r="K70" s="169">
        <f t="shared" si="35"/>
        <v>0</v>
      </c>
      <c r="L70" s="169">
        <v>15</v>
      </c>
      <c r="M70" s="169">
        <f t="shared" si="36"/>
        <v>0</v>
      </c>
      <c r="N70" s="161">
        <v>0</v>
      </c>
      <c r="O70" s="161">
        <f t="shared" si="37"/>
        <v>0</v>
      </c>
      <c r="P70" s="161">
        <v>1.15E-3</v>
      </c>
      <c r="Q70" s="161">
        <f t="shared" si="38"/>
        <v>6.8999999999999999E-3</v>
      </c>
      <c r="R70" s="161"/>
      <c r="S70" s="161"/>
      <c r="T70" s="162">
        <v>0.10580000000000001</v>
      </c>
      <c r="U70" s="161">
        <f t="shared" si="39"/>
        <v>0.63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112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55</v>
      </c>
      <c r="B71" s="158" t="s">
        <v>222</v>
      </c>
      <c r="C71" s="191" t="s">
        <v>223</v>
      </c>
      <c r="D71" s="160" t="s">
        <v>121</v>
      </c>
      <c r="E71" s="166">
        <v>6</v>
      </c>
      <c r="F71" s="168">
        <f t="shared" si="32"/>
        <v>0</v>
      </c>
      <c r="G71" s="169">
        <f t="shared" si="33"/>
        <v>0</v>
      </c>
      <c r="H71" s="169"/>
      <c r="I71" s="169">
        <f t="shared" si="34"/>
        <v>0</v>
      </c>
      <c r="J71" s="169"/>
      <c r="K71" s="169">
        <f t="shared" si="35"/>
        <v>0</v>
      </c>
      <c r="L71" s="169">
        <v>15</v>
      </c>
      <c r="M71" s="169">
        <f t="shared" si="36"/>
        <v>0</v>
      </c>
      <c r="N71" s="161">
        <v>0</v>
      </c>
      <c r="O71" s="161">
        <f t="shared" si="37"/>
        <v>0</v>
      </c>
      <c r="P71" s="161">
        <v>2.9299999999999999E-3</v>
      </c>
      <c r="Q71" s="161">
        <f t="shared" si="38"/>
        <v>1.7579999999999998E-2</v>
      </c>
      <c r="R71" s="161"/>
      <c r="S71" s="161"/>
      <c r="T71" s="162">
        <v>0.1265</v>
      </c>
      <c r="U71" s="161">
        <f t="shared" si="39"/>
        <v>0.76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112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56</v>
      </c>
      <c r="B72" s="158" t="s">
        <v>224</v>
      </c>
      <c r="C72" s="191" t="s">
        <v>225</v>
      </c>
      <c r="D72" s="160" t="s">
        <v>121</v>
      </c>
      <c r="E72" s="166">
        <v>46</v>
      </c>
      <c r="F72" s="168">
        <f t="shared" si="32"/>
        <v>0</v>
      </c>
      <c r="G72" s="169">
        <f t="shared" si="33"/>
        <v>0</v>
      </c>
      <c r="H72" s="169"/>
      <c r="I72" s="169">
        <f t="shared" si="34"/>
        <v>0</v>
      </c>
      <c r="J72" s="169"/>
      <c r="K72" s="169">
        <f t="shared" si="35"/>
        <v>0</v>
      </c>
      <c r="L72" s="169">
        <v>15</v>
      </c>
      <c r="M72" s="169">
        <f t="shared" si="36"/>
        <v>0</v>
      </c>
      <c r="N72" s="161">
        <v>0</v>
      </c>
      <c r="O72" s="161">
        <f t="shared" si="37"/>
        <v>0</v>
      </c>
      <c r="P72" s="161">
        <v>6.8999999999999997E-4</v>
      </c>
      <c r="Q72" s="161">
        <f t="shared" si="38"/>
        <v>3.1739999999999997E-2</v>
      </c>
      <c r="R72" s="161"/>
      <c r="S72" s="161"/>
      <c r="T72" s="162">
        <v>6.5549999999999997E-2</v>
      </c>
      <c r="U72" s="161">
        <f t="shared" si="39"/>
        <v>3.02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112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52">
        <v>57</v>
      </c>
      <c r="B73" s="158" t="s">
        <v>226</v>
      </c>
      <c r="C73" s="191" t="s">
        <v>227</v>
      </c>
      <c r="D73" s="160" t="s">
        <v>126</v>
      </c>
      <c r="E73" s="166">
        <v>2.8</v>
      </c>
      <c r="F73" s="168">
        <f t="shared" si="32"/>
        <v>0</v>
      </c>
      <c r="G73" s="169">
        <f t="shared" si="33"/>
        <v>0</v>
      </c>
      <c r="H73" s="169"/>
      <c r="I73" s="169">
        <f t="shared" si="34"/>
        <v>0</v>
      </c>
      <c r="J73" s="169"/>
      <c r="K73" s="169">
        <f t="shared" si="35"/>
        <v>0</v>
      </c>
      <c r="L73" s="169">
        <v>15</v>
      </c>
      <c r="M73" s="169">
        <f t="shared" si="36"/>
        <v>0</v>
      </c>
      <c r="N73" s="161">
        <v>0</v>
      </c>
      <c r="O73" s="161">
        <f t="shared" si="37"/>
        <v>0</v>
      </c>
      <c r="P73" s="161">
        <v>3.0699999999999998E-3</v>
      </c>
      <c r="Q73" s="161">
        <f t="shared" si="38"/>
        <v>8.6E-3</v>
      </c>
      <c r="R73" s="161"/>
      <c r="S73" s="161"/>
      <c r="T73" s="162">
        <v>5.2900000000000003E-2</v>
      </c>
      <c r="U73" s="161">
        <f t="shared" si="39"/>
        <v>0.15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112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2">
        <v>58</v>
      </c>
      <c r="B74" s="158" t="s">
        <v>228</v>
      </c>
      <c r="C74" s="191" t="s">
        <v>229</v>
      </c>
      <c r="D74" s="160" t="s">
        <v>126</v>
      </c>
      <c r="E74" s="166">
        <v>16.7</v>
      </c>
      <c r="F74" s="168">
        <f t="shared" si="32"/>
        <v>0</v>
      </c>
      <c r="G74" s="169">
        <f t="shared" si="33"/>
        <v>0</v>
      </c>
      <c r="H74" s="169"/>
      <c r="I74" s="169">
        <f t="shared" si="34"/>
        <v>0</v>
      </c>
      <c r="J74" s="169"/>
      <c r="K74" s="169">
        <f t="shared" si="35"/>
        <v>0</v>
      </c>
      <c r="L74" s="169">
        <v>15</v>
      </c>
      <c r="M74" s="169">
        <f t="shared" si="36"/>
        <v>0</v>
      </c>
      <c r="N74" s="161">
        <v>0</v>
      </c>
      <c r="O74" s="161">
        <f t="shared" si="37"/>
        <v>0</v>
      </c>
      <c r="P74" s="161">
        <v>2.0500000000000002E-3</v>
      </c>
      <c r="Q74" s="161">
        <f t="shared" si="38"/>
        <v>3.424E-2</v>
      </c>
      <c r="R74" s="161"/>
      <c r="S74" s="161"/>
      <c r="T74" s="162">
        <v>5.2900000000000003E-2</v>
      </c>
      <c r="U74" s="161">
        <f t="shared" si="39"/>
        <v>0.88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112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52">
        <v>59</v>
      </c>
      <c r="B75" s="158" t="s">
        <v>230</v>
      </c>
      <c r="C75" s="191" t="s">
        <v>231</v>
      </c>
      <c r="D75" s="160" t="s">
        <v>121</v>
      </c>
      <c r="E75" s="166">
        <v>2</v>
      </c>
      <c r="F75" s="168">
        <f t="shared" si="32"/>
        <v>0</v>
      </c>
      <c r="G75" s="169">
        <f t="shared" si="33"/>
        <v>0</v>
      </c>
      <c r="H75" s="169"/>
      <c r="I75" s="169">
        <f t="shared" si="34"/>
        <v>0</v>
      </c>
      <c r="J75" s="169"/>
      <c r="K75" s="169">
        <f t="shared" si="35"/>
        <v>0</v>
      </c>
      <c r="L75" s="169">
        <v>15</v>
      </c>
      <c r="M75" s="169">
        <f t="shared" si="36"/>
        <v>0</v>
      </c>
      <c r="N75" s="161">
        <v>0</v>
      </c>
      <c r="O75" s="161">
        <f t="shared" si="37"/>
        <v>0</v>
      </c>
      <c r="P75" s="161">
        <v>2.0080000000000001E-2</v>
      </c>
      <c r="Q75" s="161">
        <f t="shared" si="38"/>
        <v>4.0160000000000001E-2</v>
      </c>
      <c r="R75" s="161"/>
      <c r="S75" s="161"/>
      <c r="T75" s="162">
        <v>0.10580000000000001</v>
      </c>
      <c r="U75" s="161">
        <f t="shared" si="39"/>
        <v>0.21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112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>
        <v>60</v>
      </c>
      <c r="B76" s="158" t="s">
        <v>232</v>
      </c>
      <c r="C76" s="191" t="s">
        <v>233</v>
      </c>
      <c r="D76" s="160" t="s">
        <v>115</v>
      </c>
      <c r="E76" s="166">
        <v>2.4</v>
      </c>
      <c r="F76" s="168">
        <f t="shared" si="32"/>
        <v>0</v>
      </c>
      <c r="G76" s="169">
        <f t="shared" si="33"/>
        <v>0</v>
      </c>
      <c r="H76" s="169"/>
      <c r="I76" s="169">
        <f t="shared" si="34"/>
        <v>0</v>
      </c>
      <c r="J76" s="169"/>
      <c r="K76" s="169">
        <f t="shared" si="35"/>
        <v>0</v>
      </c>
      <c r="L76" s="169">
        <v>15</v>
      </c>
      <c r="M76" s="169">
        <f t="shared" si="36"/>
        <v>0</v>
      </c>
      <c r="N76" s="161">
        <v>0</v>
      </c>
      <c r="O76" s="161">
        <f t="shared" si="37"/>
        <v>0</v>
      </c>
      <c r="P76" s="161">
        <v>5.8500000000000002E-3</v>
      </c>
      <c r="Q76" s="161">
        <f t="shared" si="38"/>
        <v>1.404E-2</v>
      </c>
      <c r="R76" s="161"/>
      <c r="S76" s="161"/>
      <c r="T76" s="162">
        <v>0.21160000000000001</v>
      </c>
      <c r="U76" s="161">
        <f t="shared" si="39"/>
        <v>0.51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112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52">
        <v>61</v>
      </c>
      <c r="B77" s="158" t="s">
        <v>234</v>
      </c>
      <c r="C77" s="191" t="s">
        <v>235</v>
      </c>
      <c r="D77" s="160" t="s">
        <v>121</v>
      </c>
      <c r="E77" s="166">
        <v>4</v>
      </c>
      <c r="F77" s="168">
        <f t="shared" si="32"/>
        <v>0</v>
      </c>
      <c r="G77" s="169">
        <f t="shared" si="33"/>
        <v>0</v>
      </c>
      <c r="H77" s="169"/>
      <c r="I77" s="169">
        <f t="shared" si="34"/>
        <v>0</v>
      </c>
      <c r="J77" s="169"/>
      <c r="K77" s="169">
        <f t="shared" si="35"/>
        <v>0</v>
      </c>
      <c r="L77" s="169">
        <v>15</v>
      </c>
      <c r="M77" s="169">
        <f t="shared" si="36"/>
        <v>0</v>
      </c>
      <c r="N77" s="161">
        <v>0</v>
      </c>
      <c r="O77" s="161">
        <f t="shared" si="37"/>
        <v>0</v>
      </c>
      <c r="P77" s="161">
        <v>6.4000000000000005E-4</v>
      </c>
      <c r="Q77" s="161">
        <f t="shared" si="38"/>
        <v>2.5600000000000002E-3</v>
      </c>
      <c r="R77" s="161"/>
      <c r="S77" s="161"/>
      <c r="T77" s="162">
        <v>7.9350000000000004E-2</v>
      </c>
      <c r="U77" s="161">
        <f t="shared" si="39"/>
        <v>0.32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112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52">
        <v>62</v>
      </c>
      <c r="B78" s="158" t="s">
        <v>236</v>
      </c>
      <c r="C78" s="191" t="s">
        <v>237</v>
      </c>
      <c r="D78" s="160" t="s">
        <v>121</v>
      </c>
      <c r="E78" s="166">
        <v>4</v>
      </c>
      <c r="F78" s="168">
        <f t="shared" si="32"/>
        <v>0</v>
      </c>
      <c r="G78" s="169">
        <f t="shared" si="33"/>
        <v>0</v>
      </c>
      <c r="H78" s="169"/>
      <c r="I78" s="169">
        <f t="shared" si="34"/>
        <v>0</v>
      </c>
      <c r="J78" s="169"/>
      <c r="K78" s="169">
        <f t="shared" si="35"/>
        <v>0</v>
      </c>
      <c r="L78" s="169">
        <v>15</v>
      </c>
      <c r="M78" s="169">
        <f t="shared" si="36"/>
        <v>0</v>
      </c>
      <c r="N78" s="161">
        <v>0</v>
      </c>
      <c r="O78" s="161">
        <f t="shared" si="37"/>
        <v>0</v>
      </c>
      <c r="P78" s="161">
        <v>3.0300000000000001E-3</v>
      </c>
      <c r="Q78" s="161">
        <f t="shared" si="38"/>
        <v>1.2120000000000001E-2</v>
      </c>
      <c r="R78" s="161"/>
      <c r="S78" s="161"/>
      <c r="T78" s="162">
        <v>9.3149999999999997E-2</v>
      </c>
      <c r="U78" s="161">
        <f t="shared" si="39"/>
        <v>0.37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112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52">
        <v>63</v>
      </c>
      <c r="B79" s="158" t="s">
        <v>238</v>
      </c>
      <c r="C79" s="191" t="s">
        <v>239</v>
      </c>
      <c r="D79" s="160" t="s">
        <v>115</v>
      </c>
      <c r="E79" s="166">
        <v>3.6</v>
      </c>
      <c r="F79" s="168">
        <f t="shared" si="32"/>
        <v>0</v>
      </c>
      <c r="G79" s="169">
        <f t="shared" si="33"/>
        <v>0</v>
      </c>
      <c r="H79" s="169"/>
      <c r="I79" s="169">
        <f t="shared" si="34"/>
        <v>0</v>
      </c>
      <c r="J79" s="169"/>
      <c r="K79" s="169">
        <f t="shared" si="35"/>
        <v>0</v>
      </c>
      <c r="L79" s="169">
        <v>15</v>
      </c>
      <c r="M79" s="169">
        <f t="shared" si="36"/>
        <v>0</v>
      </c>
      <c r="N79" s="161">
        <v>6.2199999999999998E-3</v>
      </c>
      <c r="O79" s="161">
        <f t="shared" si="37"/>
        <v>2.239E-2</v>
      </c>
      <c r="P79" s="161">
        <v>0</v>
      </c>
      <c r="Q79" s="161">
        <f t="shared" si="38"/>
        <v>0</v>
      </c>
      <c r="R79" s="161"/>
      <c r="S79" s="161"/>
      <c r="T79" s="162">
        <v>1.9296500000000001</v>
      </c>
      <c r="U79" s="161">
        <f t="shared" si="39"/>
        <v>6.95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112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52">
        <v>64</v>
      </c>
      <c r="B80" s="158" t="s">
        <v>240</v>
      </c>
      <c r="C80" s="191" t="s">
        <v>241</v>
      </c>
      <c r="D80" s="160" t="s">
        <v>126</v>
      </c>
      <c r="E80" s="166">
        <v>16.7</v>
      </c>
      <c r="F80" s="168">
        <f t="shared" si="32"/>
        <v>0</v>
      </c>
      <c r="G80" s="169">
        <f t="shared" si="33"/>
        <v>0</v>
      </c>
      <c r="H80" s="169"/>
      <c r="I80" s="169">
        <f t="shared" si="34"/>
        <v>0</v>
      </c>
      <c r="J80" s="169"/>
      <c r="K80" s="169">
        <f t="shared" si="35"/>
        <v>0</v>
      </c>
      <c r="L80" s="169">
        <v>15</v>
      </c>
      <c r="M80" s="169">
        <f t="shared" si="36"/>
        <v>0</v>
      </c>
      <c r="N80" s="161">
        <v>2.5999999999999999E-3</v>
      </c>
      <c r="O80" s="161">
        <f t="shared" si="37"/>
        <v>4.342E-2</v>
      </c>
      <c r="P80" s="161">
        <v>0</v>
      </c>
      <c r="Q80" s="161">
        <f t="shared" si="38"/>
        <v>0</v>
      </c>
      <c r="R80" s="161"/>
      <c r="S80" s="161"/>
      <c r="T80" s="162">
        <v>0.38585000000000003</v>
      </c>
      <c r="U80" s="161">
        <f t="shared" si="39"/>
        <v>6.44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112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52">
        <v>65</v>
      </c>
      <c r="B81" s="158" t="s">
        <v>242</v>
      </c>
      <c r="C81" s="191" t="s">
        <v>243</v>
      </c>
      <c r="D81" s="160" t="s">
        <v>126</v>
      </c>
      <c r="E81" s="166">
        <v>43.8</v>
      </c>
      <c r="F81" s="168">
        <f t="shared" si="32"/>
        <v>0</v>
      </c>
      <c r="G81" s="169">
        <f t="shared" si="33"/>
        <v>0</v>
      </c>
      <c r="H81" s="169"/>
      <c r="I81" s="169">
        <f t="shared" si="34"/>
        <v>0</v>
      </c>
      <c r="J81" s="169"/>
      <c r="K81" s="169">
        <f t="shared" si="35"/>
        <v>0</v>
      </c>
      <c r="L81" s="169">
        <v>15</v>
      </c>
      <c r="M81" s="169">
        <f t="shared" si="36"/>
        <v>0</v>
      </c>
      <c r="N81" s="161">
        <v>2.3999999999999998E-3</v>
      </c>
      <c r="O81" s="161">
        <f t="shared" si="37"/>
        <v>0.10512000000000001</v>
      </c>
      <c r="P81" s="161">
        <v>0</v>
      </c>
      <c r="Q81" s="161">
        <f t="shared" si="38"/>
        <v>0</v>
      </c>
      <c r="R81" s="161"/>
      <c r="S81" s="161"/>
      <c r="T81" s="162">
        <v>0.26</v>
      </c>
      <c r="U81" s="161">
        <f t="shared" si="39"/>
        <v>11.39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112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2">
        <v>66</v>
      </c>
      <c r="B82" s="158" t="s">
        <v>244</v>
      </c>
      <c r="C82" s="191" t="s">
        <v>245</v>
      </c>
      <c r="D82" s="160" t="s">
        <v>121</v>
      </c>
      <c r="E82" s="166">
        <v>46</v>
      </c>
      <c r="F82" s="168">
        <f t="shared" si="32"/>
        <v>0</v>
      </c>
      <c r="G82" s="169">
        <f t="shared" si="33"/>
        <v>0</v>
      </c>
      <c r="H82" s="169"/>
      <c r="I82" s="169">
        <f t="shared" si="34"/>
        <v>0</v>
      </c>
      <c r="J82" s="169"/>
      <c r="K82" s="169">
        <f t="shared" si="35"/>
        <v>0</v>
      </c>
      <c r="L82" s="169">
        <v>15</v>
      </c>
      <c r="M82" s="169">
        <f t="shared" si="36"/>
        <v>0</v>
      </c>
      <c r="N82" s="161">
        <v>8.0000000000000007E-5</v>
      </c>
      <c r="O82" s="161">
        <f t="shared" si="37"/>
        <v>3.6800000000000001E-3</v>
      </c>
      <c r="P82" s="161">
        <v>0</v>
      </c>
      <c r="Q82" s="161">
        <f t="shared" si="38"/>
        <v>0</v>
      </c>
      <c r="R82" s="161"/>
      <c r="S82" s="161"/>
      <c r="T82" s="162">
        <v>0.115</v>
      </c>
      <c r="U82" s="161">
        <f t="shared" si="39"/>
        <v>5.29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112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>
        <v>67</v>
      </c>
      <c r="B83" s="158" t="s">
        <v>246</v>
      </c>
      <c r="C83" s="191" t="s">
        <v>247</v>
      </c>
      <c r="D83" s="160" t="s">
        <v>121</v>
      </c>
      <c r="E83" s="166">
        <v>6</v>
      </c>
      <c r="F83" s="168">
        <f t="shared" si="32"/>
        <v>0</v>
      </c>
      <c r="G83" s="169">
        <f t="shared" si="33"/>
        <v>0</v>
      </c>
      <c r="H83" s="169"/>
      <c r="I83" s="169">
        <f t="shared" si="34"/>
        <v>0</v>
      </c>
      <c r="J83" s="169"/>
      <c r="K83" s="169">
        <f t="shared" si="35"/>
        <v>0</v>
      </c>
      <c r="L83" s="169">
        <v>15</v>
      </c>
      <c r="M83" s="169">
        <f t="shared" si="36"/>
        <v>0</v>
      </c>
      <c r="N83" s="161">
        <v>5.0000000000000001E-4</v>
      </c>
      <c r="O83" s="161">
        <f t="shared" si="37"/>
        <v>3.0000000000000001E-3</v>
      </c>
      <c r="P83" s="161">
        <v>0</v>
      </c>
      <c r="Q83" s="161">
        <f t="shared" si="38"/>
        <v>0</v>
      </c>
      <c r="R83" s="161"/>
      <c r="S83" s="161"/>
      <c r="T83" s="162">
        <v>0.41</v>
      </c>
      <c r="U83" s="161">
        <f t="shared" si="39"/>
        <v>2.46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112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68</v>
      </c>
      <c r="B84" s="158" t="s">
        <v>248</v>
      </c>
      <c r="C84" s="191" t="s">
        <v>249</v>
      </c>
      <c r="D84" s="160" t="s">
        <v>126</v>
      </c>
      <c r="E84" s="166">
        <v>7.2</v>
      </c>
      <c r="F84" s="168">
        <f t="shared" si="32"/>
        <v>0</v>
      </c>
      <c r="G84" s="169">
        <f t="shared" si="33"/>
        <v>0</v>
      </c>
      <c r="H84" s="169"/>
      <c r="I84" s="169">
        <f t="shared" si="34"/>
        <v>0</v>
      </c>
      <c r="J84" s="169"/>
      <c r="K84" s="169">
        <f t="shared" si="35"/>
        <v>0</v>
      </c>
      <c r="L84" s="169">
        <v>15</v>
      </c>
      <c r="M84" s="169">
        <f t="shared" si="36"/>
        <v>0</v>
      </c>
      <c r="N84" s="161">
        <v>3.5400000000000002E-3</v>
      </c>
      <c r="O84" s="161">
        <f t="shared" si="37"/>
        <v>2.5489999999999999E-2</v>
      </c>
      <c r="P84" s="161">
        <v>0</v>
      </c>
      <c r="Q84" s="161">
        <f t="shared" si="38"/>
        <v>0</v>
      </c>
      <c r="R84" s="161"/>
      <c r="S84" s="161"/>
      <c r="T84" s="162">
        <v>0.219</v>
      </c>
      <c r="U84" s="161">
        <f t="shared" si="39"/>
        <v>1.58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112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52">
        <v>69</v>
      </c>
      <c r="B85" s="158" t="s">
        <v>250</v>
      </c>
      <c r="C85" s="191" t="s">
        <v>251</v>
      </c>
      <c r="D85" s="160" t="s">
        <v>126</v>
      </c>
      <c r="E85" s="166">
        <v>43.8</v>
      </c>
      <c r="F85" s="168">
        <f t="shared" si="32"/>
        <v>0</v>
      </c>
      <c r="G85" s="169">
        <f t="shared" si="33"/>
        <v>0</v>
      </c>
      <c r="H85" s="169"/>
      <c r="I85" s="169">
        <f t="shared" si="34"/>
        <v>0</v>
      </c>
      <c r="J85" s="169"/>
      <c r="K85" s="169">
        <f t="shared" si="35"/>
        <v>0</v>
      </c>
      <c r="L85" s="169">
        <v>15</v>
      </c>
      <c r="M85" s="169">
        <f t="shared" si="36"/>
        <v>0</v>
      </c>
      <c r="N85" s="161">
        <v>1.1900000000000001E-3</v>
      </c>
      <c r="O85" s="161">
        <f t="shared" si="37"/>
        <v>5.212E-2</v>
      </c>
      <c r="P85" s="161">
        <v>0</v>
      </c>
      <c r="Q85" s="161">
        <f t="shared" si="38"/>
        <v>0</v>
      </c>
      <c r="R85" s="161"/>
      <c r="S85" s="161"/>
      <c r="T85" s="162">
        <v>0.28000000000000003</v>
      </c>
      <c r="U85" s="161">
        <f t="shared" si="39"/>
        <v>12.26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112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52">
        <v>70</v>
      </c>
      <c r="B86" s="158" t="s">
        <v>252</v>
      </c>
      <c r="C86" s="191" t="s">
        <v>253</v>
      </c>
      <c r="D86" s="160" t="s">
        <v>126</v>
      </c>
      <c r="E86" s="166">
        <v>6</v>
      </c>
      <c r="F86" s="168">
        <f t="shared" si="32"/>
        <v>0</v>
      </c>
      <c r="G86" s="169">
        <f t="shared" si="33"/>
        <v>0</v>
      </c>
      <c r="H86" s="169"/>
      <c r="I86" s="169">
        <f t="shared" si="34"/>
        <v>0</v>
      </c>
      <c r="J86" s="169"/>
      <c r="K86" s="169">
        <f t="shared" si="35"/>
        <v>0</v>
      </c>
      <c r="L86" s="169">
        <v>15</v>
      </c>
      <c r="M86" s="169">
        <f t="shared" si="36"/>
        <v>0</v>
      </c>
      <c r="N86" s="161">
        <v>7.2000000000000005E-4</v>
      </c>
      <c r="O86" s="161">
        <f t="shared" si="37"/>
        <v>4.3200000000000001E-3</v>
      </c>
      <c r="P86" s="161">
        <v>0</v>
      </c>
      <c r="Q86" s="161">
        <f t="shared" si="38"/>
        <v>0</v>
      </c>
      <c r="R86" s="161"/>
      <c r="S86" s="161"/>
      <c r="T86" s="162">
        <v>9.4299999999999995E-2</v>
      </c>
      <c r="U86" s="161">
        <f t="shared" si="39"/>
        <v>0.56999999999999995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112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52">
        <v>71</v>
      </c>
      <c r="B87" s="158" t="s">
        <v>254</v>
      </c>
      <c r="C87" s="191" t="s">
        <v>255</v>
      </c>
      <c r="D87" s="160" t="s">
        <v>126</v>
      </c>
      <c r="E87" s="166">
        <v>6</v>
      </c>
      <c r="F87" s="168">
        <f t="shared" si="32"/>
        <v>0</v>
      </c>
      <c r="G87" s="169">
        <f t="shared" si="33"/>
        <v>0</v>
      </c>
      <c r="H87" s="169"/>
      <c r="I87" s="169">
        <f t="shared" si="34"/>
        <v>0</v>
      </c>
      <c r="J87" s="169"/>
      <c r="K87" s="169">
        <f t="shared" si="35"/>
        <v>0</v>
      </c>
      <c r="L87" s="169">
        <v>15</v>
      </c>
      <c r="M87" s="169">
        <f t="shared" si="36"/>
        <v>0</v>
      </c>
      <c r="N87" s="161">
        <v>7.2000000000000005E-4</v>
      </c>
      <c r="O87" s="161">
        <f t="shared" si="37"/>
        <v>4.3200000000000001E-3</v>
      </c>
      <c r="P87" s="161">
        <v>0</v>
      </c>
      <c r="Q87" s="161">
        <f t="shared" si="38"/>
        <v>0</v>
      </c>
      <c r="R87" s="161"/>
      <c r="S87" s="161"/>
      <c r="T87" s="162">
        <v>9.4299999999999995E-2</v>
      </c>
      <c r="U87" s="161">
        <f t="shared" si="39"/>
        <v>0.56999999999999995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112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52">
        <v>72</v>
      </c>
      <c r="B88" s="158" t="s">
        <v>256</v>
      </c>
      <c r="C88" s="191" t="s">
        <v>257</v>
      </c>
      <c r="D88" s="160" t="s">
        <v>121</v>
      </c>
      <c r="E88" s="166">
        <v>2</v>
      </c>
      <c r="F88" s="168">
        <f t="shared" si="32"/>
        <v>0</v>
      </c>
      <c r="G88" s="169">
        <f t="shared" si="33"/>
        <v>0</v>
      </c>
      <c r="H88" s="169"/>
      <c r="I88" s="169">
        <f t="shared" si="34"/>
        <v>0</v>
      </c>
      <c r="J88" s="169"/>
      <c r="K88" s="169">
        <f t="shared" si="35"/>
        <v>0</v>
      </c>
      <c r="L88" s="169">
        <v>15</v>
      </c>
      <c r="M88" s="169">
        <f t="shared" si="36"/>
        <v>0</v>
      </c>
      <c r="N88" s="161">
        <v>7.5799999999999999E-3</v>
      </c>
      <c r="O88" s="161">
        <f t="shared" si="37"/>
        <v>1.516E-2</v>
      </c>
      <c r="P88" s="161">
        <v>0</v>
      </c>
      <c r="Q88" s="161">
        <f t="shared" si="38"/>
        <v>0</v>
      </c>
      <c r="R88" s="161"/>
      <c r="S88" s="161"/>
      <c r="T88" s="162">
        <v>1.5351999999999999</v>
      </c>
      <c r="U88" s="161">
        <f t="shared" si="39"/>
        <v>3.07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112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73</v>
      </c>
      <c r="B89" s="158" t="s">
        <v>258</v>
      </c>
      <c r="C89" s="191" t="s">
        <v>259</v>
      </c>
      <c r="D89" s="160" t="s">
        <v>163</v>
      </c>
      <c r="E89" s="166">
        <v>0.27900000000000003</v>
      </c>
      <c r="F89" s="168">
        <f t="shared" si="32"/>
        <v>0</v>
      </c>
      <c r="G89" s="169">
        <f t="shared" si="33"/>
        <v>0</v>
      </c>
      <c r="H89" s="169"/>
      <c r="I89" s="169">
        <f t="shared" si="34"/>
        <v>0</v>
      </c>
      <c r="J89" s="169"/>
      <c r="K89" s="169">
        <f t="shared" si="35"/>
        <v>0</v>
      </c>
      <c r="L89" s="169">
        <v>15</v>
      </c>
      <c r="M89" s="169">
        <f t="shared" si="36"/>
        <v>0</v>
      </c>
      <c r="N89" s="161">
        <v>0</v>
      </c>
      <c r="O89" s="161">
        <f t="shared" si="37"/>
        <v>0</v>
      </c>
      <c r="P89" s="161">
        <v>0</v>
      </c>
      <c r="Q89" s="161">
        <f t="shared" si="38"/>
        <v>0</v>
      </c>
      <c r="R89" s="161"/>
      <c r="S89" s="161"/>
      <c r="T89" s="162">
        <v>4.9470000000000001</v>
      </c>
      <c r="U89" s="161">
        <f t="shared" si="39"/>
        <v>1.38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112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53" t="s">
        <v>107</v>
      </c>
      <c r="B90" s="159" t="s">
        <v>70</v>
      </c>
      <c r="C90" s="192" t="s">
        <v>71</v>
      </c>
      <c r="D90" s="163"/>
      <c r="E90" s="167"/>
      <c r="F90" s="170"/>
      <c r="G90" s="170">
        <f>SUMIF(AE91:AE108,"&lt;&gt;NOR",G91:G108)</f>
        <v>0</v>
      </c>
      <c r="H90" s="170"/>
      <c r="I90" s="170">
        <f>SUM(I91:I108)</f>
        <v>0</v>
      </c>
      <c r="J90" s="170"/>
      <c r="K90" s="170">
        <f>SUM(K91:K108)</f>
        <v>0</v>
      </c>
      <c r="L90" s="170"/>
      <c r="M90" s="170">
        <f>SUM(M91:M108)</f>
        <v>0</v>
      </c>
      <c r="N90" s="164"/>
      <c r="O90" s="164">
        <f>SUM(O91:O108)</f>
        <v>8.6939399999999978</v>
      </c>
      <c r="P90" s="164"/>
      <c r="Q90" s="164">
        <f>SUM(Q91:Q108)</f>
        <v>8.6729000000000003</v>
      </c>
      <c r="R90" s="164"/>
      <c r="S90" s="164"/>
      <c r="T90" s="165"/>
      <c r="U90" s="164">
        <f>SUM(U91:U108)</f>
        <v>203.94</v>
      </c>
      <c r="AE90" t="s">
        <v>108</v>
      </c>
    </row>
    <row r="91" spans="1:60" outlineLevel="1" x14ac:dyDescent="0.2">
      <c r="A91" s="152">
        <v>74</v>
      </c>
      <c r="B91" s="158" t="s">
        <v>260</v>
      </c>
      <c r="C91" s="191" t="s">
        <v>261</v>
      </c>
      <c r="D91" s="160" t="s">
        <v>115</v>
      </c>
      <c r="E91" s="166">
        <v>189.13800000000001</v>
      </c>
      <c r="F91" s="168">
        <f t="shared" ref="F91:F108" si="40">H91+J91</f>
        <v>0</v>
      </c>
      <c r="G91" s="169">
        <f t="shared" ref="G91:G108" si="41">ROUND(E91*F91,2)</f>
        <v>0</v>
      </c>
      <c r="H91" s="169"/>
      <c r="I91" s="169">
        <f t="shared" ref="I91:I108" si="42">ROUND(E91*H91,2)</f>
        <v>0</v>
      </c>
      <c r="J91" s="169"/>
      <c r="K91" s="169">
        <f t="shared" ref="K91:K108" si="43">ROUND(E91*J91,2)</f>
        <v>0</v>
      </c>
      <c r="L91" s="169">
        <v>15</v>
      </c>
      <c r="M91" s="169">
        <f t="shared" ref="M91:M108" si="44">G91*(1+L91/100)</f>
        <v>0</v>
      </c>
      <c r="N91" s="161">
        <v>0</v>
      </c>
      <c r="O91" s="161">
        <f t="shared" ref="O91:O108" si="45">ROUND(E91*N91,5)</f>
        <v>0</v>
      </c>
      <c r="P91" s="161">
        <v>4.2000000000000003E-2</v>
      </c>
      <c r="Q91" s="161">
        <f t="shared" ref="Q91:Q108" si="46">ROUND(E91*P91,5)</f>
        <v>7.9438000000000004</v>
      </c>
      <c r="R91" s="161"/>
      <c r="S91" s="161"/>
      <c r="T91" s="162">
        <v>0.14199999999999999</v>
      </c>
      <c r="U91" s="161">
        <f t="shared" ref="U91:U108" si="47">ROUND(E91*T91,2)</f>
        <v>26.86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112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>
        <v>75</v>
      </c>
      <c r="B92" s="158" t="s">
        <v>262</v>
      </c>
      <c r="C92" s="191" t="s">
        <v>263</v>
      </c>
      <c r="D92" s="160" t="s">
        <v>126</v>
      </c>
      <c r="E92" s="166">
        <v>31.7</v>
      </c>
      <c r="F92" s="168">
        <f t="shared" si="40"/>
        <v>0</v>
      </c>
      <c r="G92" s="169">
        <f t="shared" si="41"/>
        <v>0</v>
      </c>
      <c r="H92" s="169"/>
      <c r="I92" s="169">
        <f t="shared" si="42"/>
        <v>0</v>
      </c>
      <c r="J92" s="169"/>
      <c r="K92" s="169">
        <f t="shared" si="43"/>
        <v>0</v>
      </c>
      <c r="L92" s="169">
        <v>15</v>
      </c>
      <c r="M92" s="169">
        <f t="shared" si="44"/>
        <v>0</v>
      </c>
      <c r="N92" s="161">
        <v>0</v>
      </c>
      <c r="O92" s="161">
        <f t="shared" si="45"/>
        <v>0</v>
      </c>
      <c r="P92" s="161">
        <v>2.3E-2</v>
      </c>
      <c r="Q92" s="161">
        <f t="shared" si="46"/>
        <v>0.72909999999999997</v>
      </c>
      <c r="R92" s="161"/>
      <c r="S92" s="161"/>
      <c r="T92" s="162">
        <v>8.4000000000000005E-2</v>
      </c>
      <c r="U92" s="161">
        <f t="shared" si="47"/>
        <v>2.66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112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52">
        <v>76</v>
      </c>
      <c r="B93" s="158" t="s">
        <v>264</v>
      </c>
      <c r="C93" s="191" t="s">
        <v>265</v>
      </c>
      <c r="D93" s="160" t="s">
        <v>115</v>
      </c>
      <c r="E93" s="166">
        <v>189.13800000000001</v>
      </c>
      <c r="F93" s="168">
        <f t="shared" si="40"/>
        <v>0</v>
      </c>
      <c r="G93" s="169">
        <f t="shared" si="41"/>
        <v>0</v>
      </c>
      <c r="H93" s="169"/>
      <c r="I93" s="169">
        <f t="shared" si="42"/>
        <v>0</v>
      </c>
      <c r="J93" s="169"/>
      <c r="K93" s="169">
        <f t="shared" si="43"/>
        <v>0</v>
      </c>
      <c r="L93" s="169">
        <v>15</v>
      </c>
      <c r="M93" s="169">
        <f t="shared" si="44"/>
        <v>0</v>
      </c>
      <c r="N93" s="161">
        <v>4.3119999999999999E-2</v>
      </c>
      <c r="O93" s="161">
        <f t="shared" si="45"/>
        <v>8.1556300000000004</v>
      </c>
      <c r="P93" s="161">
        <v>0</v>
      </c>
      <c r="Q93" s="161">
        <f t="shared" si="46"/>
        <v>0</v>
      </c>
      <c r="R93" s="161"/>
      <c r="S93" s="161"/>
      <c r="T93" s="162">
        <v>0.42099999999999999</v>
      </c>
      <c r="U93" s="161">
        <f t="shared" si="47"/>
        <v>79.63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112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>
        <v>77</v>
      </c>
      <c r="B94" s="158" t="s">
        <v>266</v>
      </c>
      <c r="C94" s="191" t="s">
        <v>267</v>
      </c>
      <c r="D94" s="160" t="s">
        <v>126</v>
      </c>
      <c r="E94" s="166">
        <v>20.3</v>
      </c>
      <c r="F94" s="168">
        <f t="shared" si="40"/>
        <v>0</v>
      </c>
      <c r="G94" s="169">
        <f t="shared" si="41"/>
        <v>0</v>
      </c>
      <c r="H94" s="169"/>
      <c r="I94" s="169">
        <f t="shared" si="42"/>
        <v>0</v>
      </c>
      <c r="J94" s="169"/>
      <c r="K94" s="169">
        <f t="shared" si="43"/>
        <v>0</v>
      </c>
      <c r="L94" s="169">
        <v>15</v>
      </c>
      <c r="M94" s="169">
        <f t="shared" si="44"/>
        <v>0</v>
      </c>
      <c r="N94" s="161">
        <v>9.0500000000000008E-3</v>
      </c>
      <c r="O94" s="161">
        <f t="shared" si="45"/>
        <v>0.18371999999999999</v>
      </c>
      <c r="P94" s="161">
        <v>0</v>
      </c>
      <c r="Q94" s="161">
        <f t="shared" si="46"/>
        <v>0</v>
      </c>
      <c r="R94" s="161"/>
      <c r="S94" s="161"/>
      <c r="T94" s="162">
        <v>0.33</v>
      </c>
      <c r="U94" s="161">
        <f t="shared" si="47"/>
        <v>6.7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112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78</v>
      </c>
      <c r="B95" s="158" t="s">
        <v>268</v>
      </c>
      <c r="C95" s="191" t="s">
        <v>269</v>
      </c>
      <c r="D95" s="160" t="s">
        <v>126</v>
      </c>
      <c r="E95" s="166">
        <v>11.4</v>
      </c>
      <c r="F95" s="168">
        <f t="shared" si="40"/>
        <v>0</v>
      </c>
      <c r="G95" s="169">
        <f t="shared" si="41"/>
        <v>0</v>
      </c>
      <c r="H95" s="169"/>
      <c r="I95" s="169">
        <f t="shared" si="42"/>
        <v>0</v>
      </c>
      <c r="J95" s="169"/>
      <c r="K95" s="169">
        <f t="shared" si="43"/>
        <v>0</v>
      </c>
      <c r="L95" s="169">
        <v>15</v>
      </c>
      <c r="M95" s="169">
        <f t="shared" si="44"/>
        <v>0</v>
      </c>
      <c r="N95" s="161">
        <v>9.8099999999999993E-3</v>
      </c>
      <c r="O95" s="161">
        <f t="shared" si="45"/>
        <v>0.11183</v>
      </c>
      <c r="P95" s="161">
        <v>0</v>
      </c>
      <c r="Q95" s="161">
        <f t="shared" si="46"/>
        <v>0</v>
      </c>
      <c r="R95" s="161"/>
      <c r="S95" s="161"/>
      <c r="T95" s="162">
        <v>0.5</v>
      </c>
      <c r="U95" s="161">
        <f t="shared" si="47"/>
        <v>5.7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112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52">
        <v>79</v>
      </c>
      <c r="B96" s="158" t="s">
        <v>270</v>
      </c>
      <c r="C96" s="191" t="s">
        <v>271</v>
      </c>
      <c r="D96" s="160" t="s">
        <v>126</v>
      </c>
      <c r="E96" s="166">
        <v>2.8</v>
      </c>
      <c r="F96" s="168">
        <f t="shared" si="40"/>
        <v>0</v>
      </c>
      <c r="G96" s="169">
        <f t="shared" si="41"/>
        <v>0</v>
      </c>
      <c r="H96" s="169"/>
      <c r="I96" s="169">
        <f t="shared" si="42"/>
        <v>0</v>
      </c>
      <c r="J96" s="169"/>
      <c r="K96" s="169">
        <f t="shared" si="43"/>
        <v>0</v>
      </c>
      <c r="L96" s="169">
        <v>15</v>
      </c>
      <c r="M96" s="169">
        <f t="shared" si="44"/>
        <v>0</v>
      </c>
      <c r="N96" s="161">
        <v>1.41E-3</v>
      </c>
      <c r="O96" s="161">
        <f t="shared" si="45"/>
        <v>3.9500000000000004E-3</v>
      </c>
      <c r="P96" s="161">
        <v>0</v>
      </c>
      <c r="Q96" s="161">
        <f t="shared" si="46"/>
        <v>0</v>
      </c>
      <c r="R96" s="161"/>
      <c r="S96" s="161"/>
      <c r="T96" s="162">
        <v>0.185</v>
      </c>
      <c r="U96" s="161">
        <f t="shared" si="47"/>
        <v>0.52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112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80</v>
      </c>
      <c r="B97" s="158" t="s">
        <v>272</v>
      </c>
      <c r="C97" s="191" t="s">
        <v>273</v>
      </c>
      <c r="D97" s="160" t="s">
        <v>126</v>
      </c>
      <c r="E97" s="166">
        <v>48.924999999999997</v>
      </c>
      <c r="F97" s="168">
        <f t="shared" si="40"/>
        <v>0</v>
      </c>
      <c r="G97" s="169">
        <f t="shared" si="41"/>
        <v>0</v>
      </c>
      <c r="H97" s="169"/>
      <c r="I97" s="169">
        <f t="shared" si="42"/>
        <v>0</v>
      </c>
      <c r="J97" s="169"/>
      <c r="K97" s="169">
        <f t="shared" si="43"/>
        <v>0</v>
      </c>
      <c r="L97" s="169">
        <v>15</v>
      </c>
      <c r="M97" s="169">
        <f t="shared" si="44"/>
        <v>0</v>
      </c>
      <c r="N97" s="161">
        <v>1.0000000000000001E-5</v>
      </c>
      <c r="O97" s="161">
        <f t="shared" si="45"/>
        <v>4.8999999999999998E-4</v>
      </c>
      <c r="P97" s="161">
        <v>0</v>
      </c>
      <c r="Q97" s="161">
        <f t="shared" si="46"/>
        <v>0</v>
      </c>
      <c r="R97" s="161"/>
      <c r="S97" s="161"/>
      <c r="T97" s="162">
        <v>0.32</v>
      </c>
      <c r="U97" s="161">
        <f t="shared" si="47"/>
        <v>15.66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112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>
        <v>81</v>
      </c>
      <c r="B98" s="158" t="s">
        <v>274</v>
      </c>
      <c r="C98" s="191" t="s">
        <v>275</v>
      </c>
      <c r="D98" s="160" t="s">
        <v>121</v>
      </c>
      <c r="E98" s="166">
        <v>1</v>
      </c>
      <c r="F98" s="168">
        <f t="shared" si="40"/>
        <v>0</v>
      </c>
      <c r="G98" s="169">
        <f t="shared" si="41"/>
        <v>0</v>
      </c>
      <c r="H98" s="169"/>
      <c r="I98" s="169">
        <f t="shared" si="42"/>
        <v>0</v>
      </c>
      <c r="J98" s="169"/>
      <c r="K98" s="169">
        <f t="shared" si="43"/>
        <v>0</v>
      </c>
      <c r="L98" s="169">
        <v>15</v>
      </c>
      <c r="M98" s="169">
        <f t="shared" si="44"/>
        <v>0</v>
      </c>
      <c r="N98" s="161">
        <v>3.2000000000000002E-3</v>
      </c>
      <c r="O98" s="161">
        <f t="shared" si="45"/>
        <v>3.2000000000000002E-3</v>
      </c>
      <c r="P98" s="161">
        <v>0</v>
      </c>
      <c r="Q98" s="161">
        <f t="shared" si="46"/>
        <v>0</v>
      </c>
      <c r="R98" s="161"/>
      <c r="S98" s="161"/>
      <c r="T98" s="162">
        <v>0.22</v>
      </c>
      <c r="U98" s="161">
        <f t="shared" si="47"/>
        <v>0.22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112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>
        <v>82</v>
      </c>
      <c r="B99" s="158" t="s">
        <v>276</v>
      </c>
      <c r="C99" s="191" t="s">
        <v>277</v>
      </c>
      <c r="D99" s="160" t="s">
        <v>121</v>
      </c>
      <c r="E99" s="166">
        <v>15</v>
      </c>
      <c r="F99" s="168">
        <f t="shared" si="40"/>
        <v>0</v>
      </c>
      <c r="G99" s="169">
        <f t="shared" si="41"/>
        <v>0</v>
      </c>
      <c r="H99" s="169"/>
      <c r="I99" s="169">
        <f t="shared" si="42"/>
        <v>0</v>
      </c>
      <c r="J99" s="169"/>
      <c r="K99" s="169">
        <f t="shared" si="43"/>
        <v>0</v>
      </c>
      <c r="L99" s="169">
        <v>15</v>
      </c>
      <c r="M99" s="169">
        <f t="shared" si="44"/>
        <v>0</v>
      </c>
      <c r="N99" s="161">
        <v>6.1999999999999998E-3</v>
      </c>
      <c r="O99" s="161">
        <f t="shared" si="45"/>
        <v>9.2999999999999999E-2</v>
      </c>
      <c r="P99" s="161">
        <v>0</v>
      </c>
      <c r="Q99" s="161">
        <f t="shared" si="46"/>
        <v>0</v>
      </c>
      <c r="R99" s="161"/>
      <c r="S99" s="161"/>
      <c r="T99" s="162">
        <v>1</v>
      </c>
      <c r="U99" s="161">
        <f t="shared" si="47"/>
        <v>15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112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2.5" outlineLevel="1" x14ac:dyDescent="0.2">
      <c r="A100" s="152">
        <v>83</v>
      </c>
      <c r="B100" s="158" t="s">
        <v>278</v>
      </c>
      <c r="C100" s="191" t="s">
        <v>279</v>
      </c>
      <c r="D100" s="160" t="s">
        <v>121</v>
      </c>
      <c r="E100" s="166">
        <v>4</v>
      </c>
      <c r="F100" s="168">
        <f t="shared" si="40"/>
        <v>0</v>
      </c>
      <c r="G100" s="169">
        <f t="shared" si="41"/>
        <v>0</v>
      </c>
      <c r="H100" s="169"/>
      <c r="I100" s="169">
        <f t="shared" si="42"/>
        <v>0</v>
      </c>
      <c r="J100" s="169"/>
      <c r="K100" s="169">
        <f t="shared" si="43"/>
        <v>0</v>
      </c>
      <c r="L100" s="169">
        <v>15</v>
      </c>
      <c r="M100" s="169">
        <f t="shared" si="44"/>
        <v>0</v>
      </c>
      <c r="N100" s="161">
        <v>1.3339999999999999E-2</v>
      </c>
      <c r="O100" s="161">
        <f t="shared" si="45"/>
        <v>5.3359999999999998E-2</v>
      </c>
      <c r="P100" s="161">
        <v>0</v>
      </c>
      <c r="Q100" s="161">
        <f t="shared" si="46"/>
        <v>0</v>
      </c>
      <c r="R100" s="161"/>
      <c r="S100" s="161"/>
      <c r="T100" s="162">
        <v>0.27600000000000002</v>
      </c>
      <c r="U100" s="161">
        <f t="shared" si="47"/>
        <v>1.1000000000000001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112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52">
        <v>84</v>
      </c>
      <c r="B101" s="158" t="s">
        <v>280</v>
      </c>
      <c r="C101" s="191" t="s">
        <v>281</v>
      </c>
      <c r="D101" s="160" t="s">
        <v>121</v>
      </c>
      <c r="E101" s="166">
        <v>4</v>
      </c>
      <c r="F101" s="168">
        <f t="shared" si="40"/>
        <v>0</v>
      </c>
      <c r="G101" s="169">
        <f t="shared" si="41"/>
        <v>0</v>
      </c>
      <c r="H101" s="169"/>
      <c r="I101" s="169">
        <f t="shared" si="42"/>
        <v>0</v>
      </c>
      <c r="J101" s="169"/>
      <c r="K101" s="169">
        <f t="shared" si="43"/>
        <v>0</v>
      </c>
      <c r="L101" s="169">
        <v>15</v>
      </c>
      <c r="M101" s="169">
        <f t="shared" si="44"/>
        <v>0</v>
      </c>
      <c r="N101" s="161">
        <v>3.8500000000000001E-3</v>
      </c>
      <c r="O101" s="161">
        <f t="shared" si="45"/>
        <v>1.54E-2</v>
      </c>
      <c r="P101" s="161">
        <v>0</v>
      </c>
      <c r="Q101" s="161">
        <f t="shared" si="46"/>
        <v>0</v>
      </c>
      <c r="R101" s="161"/>
      <c r="S101" s="161"/>
      <c r="T101" s="162">
        <v>0.24</v>
      </c>
      <c r="U101" s="161">
        <f t="shared" si="47"/>
        <v>0.96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112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52">
        <v>85</v>
      </c>
      <c r="B102" s="158" t="s">
        <v>280</v>
      </c>
      <c r="C102" s="191" t="s">
        <v>282</v>
      </c>
      <c r="D102" s="160" t="s">
        <v>121</v>
      </c>
      <c r="E102" s="166">
        <v>1</v>
      </c>
      <c r="F102" s="168">
        <f t="shared" si="40"/>
        <v>0</v>
      </c>
      <c r="G102" s="169">
        <f t="shared" si="41"/>
        <v>0</v>
      </c>
      <c r="H102" s="169"/>
      <c r="I102" s="169">
        <f t="shared" si="42"/>
        <v>0</v>
      </c>
      <c r="J102" s="169"/>
      <c r="K102" s="169">
        <f t="shared" si="43"/>
        <v>0</v>
      </c>
      <c r="L102" s="169">
        <v>15</v>
      </c>
      <c r="M102" s="169">
        <f t="shared" si="44"/>
        <v>0</v>
      </c>
      <c r="N102" s="161">
        <v>3.8500000000000001E-3</v>
      </c>
      <c r="O102" s="161">
        <f t="shared" si="45"/>
        <v>3.8500000000000001E-3</v>
      </c>
      <c r="P102" s="161">
        <v>0</v>
      </c>
      <c r="Q102" s="161">
        <f t="shared" si="46"/>
        <v>0</v>
      </c>
      <c r="R102" s="161"/>
      <c r="S102" s="161"/>
      <c r="T102" s="162">
        <v>0.24</v>
      </c>
      <c r="U102" s="161">
        <f t="shared" si="47"/>
        <v>0.24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112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2">
        <v>86</v>
      </c>
      <c r="B103" s="158" t="s">
        <v>283</v>
      </c>
      <c r="C103" s="191" t="s">
        <v>284</v>
      </c>
      <c r="D103" s="160" t="s">
        <v>121</v>
      </c>
      <c r="E103" s="166">
        <v>1</v>
      </c>
      <c r="F103" s="168">
        <f t="shared" si="40"/>
        <v>0</v>
      </c>
      <c r="G103" s="169">
        <f t="shared" si="41"/>
        <v>0</v>
      </c>
      <c r="H103" s="169"/>
      <c r="I103" s="169">
        <f t="shared" si="42"/>
        <v>0</v>
      </c>
      <c r="J103" s="169"/>
      <c r="K103" s="169">
        <f t="shared" si="43"/>
        <v>0</v>
      </c>
      <c r="L103" s="169">
        <v>15</v>
      </c>
      <c r="M103" s="169">
        <f t="shared" si="44"/>
        <v>0</v>
      </c>
      <c r="N103" s="161">
        <v>3.8500000000000001E-3</v>
      </c>
      <c r="O103" s="161">
        <f t="shared" si="45"/>
        <v>3.8500000000000001E-3</v>
      </c>
      <c r="P103" s="161">
        <v>0</v>
      </c>
      <c r="Q103" s="161">
        <f t="shared" si="46"/>
        <v>0</v>
      </c>
      <c r="R103" s="161"/>
      <c r="S103" s="161"/>
      <c r="T103" s="162">
        <v>0.24</v>
      </c>
      <c r="U103" s="161">
        <f t="shared" si="47"/>
        <v>0.24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112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>
        <v>87</v>
      </c>
      <c r="B104" s="158" t="s">
        <v>285</v>
      </c>
      <c r="C104" s="191" t="s">
        <v>286</v>
      </c>
      <c r="D104" s="160" t="s">
        <v>126</v>
      </c>
      <c r="E104" s="166">
        <v>43.8</v>
      </c>
      <c r="F104" s="168">
        <f t="shared" si="40"/>
        <v>0</v>
      </c>
      <c r="G104" s="169">
        <f t="shared" si="41"/>
        <v>0</v>
      </c>
      <c r="H104" s="169"/>
      <c r="I104" s="169">
        <f t="shared" si="42"/>
        <v>0</v>
      </c>
      <c r="J104" s="169"/>
      <c r="K104" s="169">
        <f t="shared" si="43"/>
        <v>0</v>
      </c>
      <c r="L104" s="169">
        <v>15</v>
      </c>
      <c r="M104" s="169">
        <f t="shared" si="44"/>
        <v>0</v>
      </c>
      <c r="N104" s="161">
        <v>2.4000000000000001E-4</v>
      </c>
      <c r="O104" s="161">
        <f t="shared" si="45"/>
        <v>1.051E-2</v>
      </c>
      <c r="P104" s="161">
        <v>0</v>
      </c>
      <c r="Q104" s="161">
        <f t="shared" si="46"/>
        <v>0</v>
      </c>
      <c r="R104" s="161"/>
      <c r="S104" s="161"/>
      <c r="T104" s="162">
        <v>0.1</v>
      </c>
      <c r="U104" s="161">
        <f t="shared" si="47"/>
        <v>4.38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112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88</v>
      </c>
      <c r="B105" s="158" t="s">
        <v>287</v>
      </c>
      <c r="C105" s="191" t="s">
        <v>288</v>
      </c>
      <c r="D105" s="160" t="s">
        <v>126</v>
      </c>
      <c r="E105" s="166">
        <v>43.8</v>
      </c>
      <c r="F105" s="168">
        <f t="shared" si="40"/>
        <v>0</v>
      </c>
      <c r="G105" s="169">
        <f t="shared" si="41"/>
        <v>0</v>
      </c>
      <c r="H105" s="169"/>
      <c r="I105" s="169">
        <f t="shared" si="42"/>
        <v>0</v>
      </c>
      <c r="J105" s="169"/>
      <c r="K105" s="169">
        <f t="shared" si="43"/>
        <v>0</v>
      </c>
      <c r="L105" s="169">
        <v>15</v>
      </c>
      <c r="M105" s="169">
        <f t="shared" si="44"/>
        <v>0</v>
      </c>
      <c r="N105" s="161">
        <v>5.1000000000000004E-4</v>
      </c>
      <c r="O105" s="161">
        <f t="shared" si="45"/>
        <v>2.2339999999999999E-2</v>
      </c>
      <c r="P105" s="161">
        <v>0</v>
      </c>
      <c r="Q105" s="161">
        <f t="shared" si="46"/>
        <v>0</v>
      </c>
      <c r="R105" s="161"/>
      <c r="S105" s="161"/>
      <c r="T105" s="162">
        <v>6.7000000000000004E-2</v>
      </c>
      <c r="U105" s="161">
        <f t="shared" si="47"/>
        <v>2.93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112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52">
        <v>89</v>
      </c>
      <c r="B106" s="158" t="s">
        <v>289</v>
      </c>
      <c r="C106" s="191" t="s">
        <v>290</v>
      </c>
      <c r="D106" s="160" t="s">
        <v>121</v>
      </c>
      <c r="E106" s="166">
        <v>4</v>
      </c>
      <c r="F106" s="168">
        <f t="shared" si="40"/>
        <v>0</v>
      </c>
      <c r="G106" s="169">
        <f t="shared" si="41"/>
        <v>0</v>
      </c>
      <c r="H106" s="169"/>
      <c r="I106" s="169">
        <f t="shared" si="42"/>
        <v>0</v>
      </c>
      <c r="J106" s="169"/>
      <c r="K106" s="169">
        <f t="shared" si="43"/>
        <v>0</v>
      </c>
      <c r="L106" s="169">
        <v>15</v>
      </c>
      <c r="M106" s="169">
        <f t="shared" si="44"/>
        <v>0</v>
      </c>
      <c r="N106" s="161">
        <v>3.0000000000000001E-3</v>
      </c>
      <c r="O106" s="161">
        <f t="shared" si="45"/>
        <v>1.2E-2</v>
      </c>
      <c r="P106" s="161">
        <v>0</v>
      </c>
      <c r="Q106" s="161">
        <f t="shared" si="46"/>
        <v>0</v>
      </c>
      <c r="R106" s="161"/>
      <c r="S106" s="161"/>
      <c r="T106" s="162">
        <v>0</v>
      </c>
      <c r="U106" s="161">
        <f t="shared" si="47"/>
        <v>0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203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52">
        <v>90</v>
      </c>
      <c r="B107" s="158" t="s">
        <v>291</v>
      </c>
      <c r="C107" s="191" t="s">
        <v>327</v>
      </c>
      <c r="D107" s="160" t="s">
        <v>115</v>
      </c>
      <c r="E107" s="166">
        <v>189.13800000000001</v>
      </c>
      <c r="F107" s="168">
        <f t="shared" si="40"/>
        <v>0</v>
      </c>
      <c r="G107" s="169">
        <f t="shared" si="41"/>
        <v>0</v>
      </c>
      <c r="H107" s="169"/>
      <c r="I107" s="169">
        <f t="shared" si="42"/>
        <v>0</v>
      </c>
      <c r="J107" s="169"/>
      <c r="K107" s="169">
        <f t="shared" si="43"/>
        <v>0</v>
      </c>
      <c r="L107" s="169">
        <v>15</v>
      </c>
      <c r="M107" s="169">
        <f t="shared" si="44"/>
        <v>0</v>
      </c>
      <c r="N107" s="161">
        <v>1.1E-4</v>
      </c>
      <c r="O107" s="161">
        <f t="shared" si="45"/>
        <v>2.0809999999999999E-2</v>
      </c>
      <c r="P107" s="161">
        <v>0</v>
      </c>
      <c r="Q107" s="161">
        <f t="shared" si="46"/>
        <v>0</v>
      </c>
      <c r="R107" s="161"/>
      <c r="S107" s="161"/>
      <c r="T107" s="162">
        <v>0.1</v>
      </c>
      <c r="U107" s="161">
        <f t="shared" si="47"/>
        <v>18.91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112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>
        <v>91</v>
      </c>
      <c r="B108" s="158" t="s">
        <v>292</v>
      </c>
      <c r="C108" s="191" t="s">
        <v>293</v>
      </c>
      <c r="D108" s="160" t="s">
        <v>163</v>
      </c>
      <c r="E108" s="166">
        <v>8.6929999999999996</v>
      </c>
      <c r="F108" s="168">
        <f t="shared" si="40"/>
        <v>0</v>
      </c>
      <c r="G108" s="169">
        <f t="shared" si="41"/>
        <v>0</v>
      </c>
      <c r="H108" s="169"/>
      <c r="I108" s="169">
        <f t="shared" si="42"/>
        <v>0</v>
      </c>
      <c r="J108" s="169"/>
      <c r="K108" s="169">
        <f t="shared" si="43"/>
        <v>0</v>
      </c>
      <c r="L108" s="169">
        <v>15</v>
      </c>
      <c r="M108" s="169">
        <f t="shared" si="44"/>
        <v>0</v>
      </c>
      <c r="N108" s="161">
        <v>0</v>
      </c>
      <c r="O108" s="161">
        <f t="shared" si="45"/>
        <v>0</v>
      </c>
      <c r="P108" s="161">
        <v>0</v>
      </c>
      <c r="Q108" s="161">
        <f t="shared" si="46"/>
        <v>0</v>
      </c>
      <c r="R108" s="161"/>
      <c r="S108" s="161"/>
      <c r="T108" s="162">
        <v>2.5569999999999999</v>
      </c>
      <c r="U108" s="161">
        <f t="shared" si="47"/>
        <v>22.23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112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53" t="s">
        <v>107</v>
      </c>
      <c r="B109" s="159" t="s">
        <v>72</v>
      </c>
      <c r="C109" s="192" t="s">
        <v>73</v>
      </c>
      <c r="D109" s="163"/>
      <c r="E109" s="167"/>
      <c r="F109" s="170"/>
      <c r="G109" s="170">
        <f>SUMIF(AE110:AE113,"&lt;&gt;NOR",G110:G113)</f>
        <v>0</v>
      </c>
      <c r="H109" s="170"/>
      <c r="I109" s="170">
        <f>SUM(I110:I113)</f>
        <v>0</v>
      </c>
      <c r="J109" s="170"/>
      <c r="K109" s="170">
        <f>SUM(K110:K113)</f>
        <v>0</v>
      </c>
      <c r="L109" s="170"/>
      <c r="M109" s="170">
        <f>SUM(M110:M113)</f>
        <v>0</v>
      </c>
      <c r="N109" s="164"/>
      <c r="O109" s="164">
        <f>SUM(O110:O113)</f>
        <v>0.59251999999999994</v>
      </c>
      <c r="P109" s="164"/>
      <c r="Q109" s="164">
        <f>SUM(Q110:Q113)</f>
        <v>0</v>
      </c>
      <c r="R109" s="164"/>
      <c r="S109" s="164"/>
      <c r="T109" s="165"/>
      <c r="U109" s="164">
        <f>SUM(U110:U113)</f>
        <v>41.39</v>
      </c>
      <c r="AE109" t="s">
        <v>108</v>
      </c>
    </row>
    <row r="110" spans="1:60" ht="22.5" outlineLevel="1" x14ac:dyDescent="0.2">
      <c r="A110" s="152">
        <v>92</v>
      </c>
      <c r="B110" s="158" t="s">
        <v>294</v>
      </c>
      <c r="C110" s="191" t="s">
        <v>295</v>
      </c>
      <c r="D110" s="160" t="s">
        <v>115</v>
      </c>
      <c r="E110" s="166">
        <v>30.66</v>
      </c>
      <c r="F110" s="168">
        <f>H110+J110</f>
        <v>0</v>
      </c>
      <c r="G110" s="169">
        <f>ROUND(E110*F110,2)</f>
        <v>0</v>
      </c>
      <c r="H110" s="169"/>
      <c r="I110" s="169">
        <f>ROUND(E110*H110,2)</f>
        <v>0</v>
      </c>
      <c r="J110" s="169"/>
      <c r="K110" s="169">
        <f>ROUND(E110*J110,2)</f>
        <v>0</v>
      </c>
      <c r="L110" s="169">
        <v>15</v>
      </c>
      <c r="M110" s="169">
        <f>G110*(1+L110/100)</f>
        <v>0</v>
      </c>
      <c r="N110" s="161">
        <v>2.9999999999999997E-4</v>
      </c>
      <c r="O110" s="161">
        <f>ROUND(E110*N110,5)</f>
        <v>9.1999999999999998E-3</v>
      </c>
      <c r="P110" s="161">
        <v>0</v>
      </c>
      <c r="Q110" s="161">
        <f>ROUND(E110*P110,5)</f>
        <v>0</v>
      </c>
      <c r="R110" s="161"/>
      <c r="S110" s="161"/>
      <c r="T110" s="162">
        <v>0.504</v>
      </c>
      <c r="U110" s="161">
        <f>ROUND(E110*T110,2)</f>
        <v>15.45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112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52">
        <v>93</v>
      </c>
      <c r="B111" s="158" t="s">
        <v>296</v>
      </c>
      <c r="C111" s="191" t="s">
        <v>297</v>
      </c>
      <c r="D111" s="160" t="s">
        <v>126</v>
      </c>
      <c r="E111" s="166">
        <v>132</v>
      </c>
      <c r="F111" s="168">
        <f>H111+J111</f>
        <v>0</v>
      </c>
      <c r="G111" s="169">
        <f>ROUND(E111*F111,2)</f>
        <v>0</v>
      </c>
      <c r="H111" s="169"/>
      <c r="I111" s="169">
        <f>ROUND(E111*H111,2)</f>
        <v>0</v>
      </c>
      <c r="J111" s="169"/>
      <c r="K111" s="169">
        <f>ROUND(E111*J111,2)</f>
        <v>0</v>
      </c>
      <c r="L111" s="169">
        <v>15</v>
      </c>
      <c r="M111" s="169">
        <f>G111*(1+L111/100)</f>
        <v>0</v>
      </c>
      <c r="N111" s="161">
        <v>2.7999999999999998E-4</v>
      </c>
      <c r="O111" s="161">
        <f>ROUND(E111*N111,5)</f>
        <v>3.696E-2</v>
      </c>
      <c r="P111" s="161">
        <v>0</v>
      </c>
      <c r="Q111" s="161">
        <f>ROUND(E111*P111,5)</f>
        <v>0</v>
      </c>
      <c r="R111" s="161"/>
      <c r="S111" s="161"/>
      <c r="T111" s="162">
        <v>0.1855</v>
      </c>
      <c r="U111" s="161">
        <f>ROUND(E111*T111,2)</f>
        <v>24.49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112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52">
        <v>94</v>
      </c>
      <c r="B112" s="158" t="s">
        <v>298</v>
      </c>
      <c r="C112" s="191" t="s">
        <v>299</v>
      </c>
      <c r="D112" s="160" t="s">
        <v>115</v>
      </c>
      <c r="E112" s="166">
        <v>33.725999999999999</v>
      </c>
      <c r="F112" s="168">
        <f>H112+J112</f>
        <v>0</v>
      </c>
      <c r="G112" s="169">
        <f>ROUND(E112*F112,2)</f>
        <v>0</v>
      </c>
      <c r="H112" s="169"/>
      <c r="I112" s="169">
        <f>ROUND(E112*H112,2)</f>
        <v>0</v>
      </c>
      <c r="J112" s="169"/>
      <c r="K112" s="169">
        <f>ROUND(E112*J112,2)</f>
        <v>0</v>
      </c>
      <c r="L112" s="169">
        <v>15</v>
      </c>
      <c r="M112" s="169">
        <f>G112*(1+L112/100)</f>
        <v>0</v>
      </c>
      <c r="N112" s="161">
        <v>1.6199999999999999E-2</v>
      </c>
      <c r="O112" s="161">
        <f>ROUND(E112*N112,5)</f>
        <v>0.54635999999999996</v>
      </c>
      <c r="P112" s="161">
        <v>0</v>
      </c>
      <c r="Q112" s="161">
        <f>ROUND(E112*P112,5)</f>
        <v>0</v>
      </c>
      <c r="R112" s="161"/>
      <c r="S112" s="161"/>
      <c r="T112" s="162">
        <v>0</v>
      </c>
      <c r="U112" s="161">
        <f>ROUND(E112*T112,2)</f>
        <v>0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203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>
        <v>95</v>
      </c>
      <c r="B113" s="158" t="s">
        <v>300</v>
      </c>
      <c r="C113" s="191" t="s">
        <v>301</v>
      </c>
      <c r="D113" s="160" t="s">
        <v>163</v>
      </c>
      <c r="E113" s="166">
        <v>0.59199999999999997</v>
      </c>
      <c r="F113" s="168">
        <f>H113+J113</f>
        <v>0</v>
      </c>
      <c r="G113" s="169">
        <f>ROUND(E113*F113,2)</f>
        <v>0</v>
      </c>
      <c r="H113" s="169"/>
      <c r="I113" s="169">
        <f>ROUND(E113*H113,2)</f>
        <v>0</v>
      </c>
      <c r="J113" s="169"/>
      <c r="K113" s="169">
        <f>ROUND(E113*J113,2)</f>
        <v>0</v>
      </c>
      <c r="L113" s="169">
        <v>15</v>
      </c>
      <c r="M113" s="169">
        <f>G113*(1+L113/100)</f>
        <v>0</v>
      </c>
      <c r="N113" s="161">
        <v>0</v>
      </c>
      <c r="O113" s="161">
        <f>ROUND(E113*N113,5)</f>
        <v>0</v>
      </c>
      <c r="P113" s="161">
        <v>0</v>
      </c>
      <c r="Q113" s="161">
        <f>ROUND(E113*P113,5)</f>
        <v>0</v>
      </c>
      <c r="R113" s="161"/>
      <c r="S113" s="161"/>
      <c r="T113" s="162">
        <v>2.4470000000000001</v>
      </c>
      <c r="U113" s="161">
        <f>ROUND(E113*T113,2)</f>
        <v>1.45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112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53" t="s">
        <v>107</v>
      </c>
      <c r="B114" s="159" t="s">
        <v>74</v>
      </c>
      <c r="C114" s="192" t="s">
        <v>75</v>
      </c>
      <c r="D114" s="163"/>
      <c r="E114" s="167"/>
      <c r="F114" s="170"/>
      <c r="G114" s="170">
        <f>SUMIF(AE115:AE115,"&lt;&gt;NOR",G115:G115)</f>
        <v>0</v>
      </c>
      <c r="H114" s="170"/>
      <c r="I114" s="170">
        <f>SUM(I115:I115)</f>
        <v>0</v>
      </c>
      <c r="J114" s="170"/>
      <c r="K114" s="170">
        <f>SUM(K115:K115)</f>
        <v>0</v>
      </c>
      <c r="L114" s="170"/>
      <c r="M114" s="170">
        <f>SUM(M115:M115)</f>
        <v>0</v>
      </c>
      <c r="N114" s="164"/>
      <c r="O114" s="164">
        <f>SUM(O115:O115)</f>
        <v>0</v>
      </c>
      <c r="P114" s="164"/>
      <c r="Q114" s="164">
        <f>SUM(Q115:Q115)</f>
        <v>2E-3</v>
      </c>
      <c r="R114" s="164"/>
      <c r="S114" s="164"/>
      <c r="T114" s="165"/>
      <c r="U114" s="164">
        <f>SUM(U115:U115)</f>
        <v>0.92</v>
      </c>
      <c r="AE114" t="s">
        <v>108</v>
      </c>
    </row>
    <row r="115" spans="1:60" outlineLevel="1" x14ac:dyDescent="0.2">
      <c r="A115" s="152">
        <v>96</v>
      </c>
      <c r="B115" s="158" t="s">
        <v>302</v>
      </c>
      <c r="C115" s="191" t="s">
        <v>303</v>
      </c>
      <c r="D115" s="160" t="s">
        <v>304</v>
      </c>
      <c r="E115" s="166">
        <v>2</v>
      </c>
      <c r="F115" s="168">
        <f>H115+J115</f>
        <v>0</v>
      </c>
      <c r="G115" s="169">
        <f>ROUND(E115*F115,2)</f>
        <v>0</v>
      </c>
      <c r="H115" s="169"/>
      <c r="I115" s="169">
        <f>ROUND(E115*H115,2)</f>
        <v>0</v>
      </c>
      <c r="J115" s="169"/>
      <c r="K115" s="169">
        <f>ROUND(E115*J115,2)</f>
        <v>0</v>
      </c>
      <c r="L115" s="169">
        <v>15</v>
      </c>
      <c r="M115" s="169">
        <f>G115*(1+L115/100)</f>
        <v>0</v>
      </c>
      <c r="N115" s="161">
        <v>0</v>
      </c>
      <c r="O115" s="161">
        <f>ROUND(E115*N115,5)</f>
        <v>0</v>
      </c>
      <c r="P115" s="161">
        <v>1E-3</v>
      </c>
      <c r="Q115" s="161">
        <f>ROUND(E115*P115,5)</f>
        <v>2E-3</v>
      </c>
      <c r="R115" s="161"/>
      <c r="S115" s="161"/>
      <c r="T115" s="162">
        <v>0.46</v>
      </c>
      <c r="U115" s="161">
        <f>ROUND(E115*T115,2)</f>
        <v>0.92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112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x14ac:dyDescent="0.2">
      <c r="A116" s="153" t="s">
        <v>107</v>
      </c>
      <c r="B116" s="159" t="s">
        <v>76</v>
      </c>
      <c r="C116" s="192" t="s">
        <v>77</v>
      </c>
      <c r="D116" s="163"/>
      <c r="E116" s="167"/>
      <c r="F116" s="170"/>
      <c r="G116" s="170">
        <f>SUMIF(AE117:AE117,"&lt;&gt;NOR",G117:G117)</f>
        <v>0</v>
      </c>
      <c r="H116" s="170"/>
      <c r="I116" s="170">
        <f>SUM(I117:I117)</f>
        <v>0</v>
      </c>
      <c r="J116" s="170"/>
      <c r="K116" s="170">
        <f>SUM(K117:K117)</f>
        <v>0</v>
      </c>
      <c r="L116" s="170"/>
      <c r="M116" s="170">
        <f>SUM(M117:M117)</f>
        <v>0</v>
      </c>
      <c r="N116" s="164"/>
      <c r="O116" s="164">
        <f>SUM(O117:O117)</f>
        <v>4.5400000000000003E-2</v>
      </c>
      <c r="P116" s="164"/>
      <c r="Q116" s="164">
        <f>SUM(Q117:Q117)</f>
        <v>0</v>
      </c>
      <c r="R116" s="164"/>
      <c r="S116" s="164"/>
      <c r="T116" s="165"/>
      <c r="U116" s="164">
        <f>SUM(U117:U117)</f>
        <v>42.84</v>
      </c>
      <c r="AE116" t="s">
        <v>108</v>
      </c>
    </row>
    <row r="117" spans="1:60" ht="22.5" outlineLevel="1" x14ac:dyDescent="0.2">
      <c r="A117" s="152">
        <v>97</v>
      </c>
      <c r="B117" s="158" t="s">
        <v>305</v>
      </c>
      <c r="C117" s="191" t="s">
        <v>306</v>
      </c>
      <c r="D117" s="160" t="s">
        <v>115</v>
      </c>
      <c r="E117" s="166">
        <v>283.71899999999999</v>
      </c>
      <c r="F117" s="168">
        <f>H117+J117</f>
        <v>0</v>
      </c>
      <c r="G117" s="169">
        <f>ROUND(E117*F117,2)</f>
        <v>0</v>
      </c>
      <c r="H117" s="169"/>
      <c r="I117" s="169">
        <f>ROUND(E117*H117,2)</f>
        <v>0</v>
      </c>
      <c r="J117" s="169"/>
      <c r="K117" s="169">
        <f>ROUND(E117*J117,2)</f>
        <v>0</v>
      </c>
      <c r="L117" s="169">
        <v>15</v>
      </c>
      <c r="M117" s="169">
        <f>G117*(1+L117/100)</f>
        <v>0</v>
      </c>
      <c r="N117" s="161">
        <v>1.6000000000000001E-4</v>
      </c>
      <c r="O117" s="161">
        <f>ROUND(E117*N117,5)</f>
        <v>4.5400000000000003E-2</v>
      </c>
      <c r="P117" s="161">
        <v>0</v>
      </c>
      <c r="Q117" s="161">
        <f>ROUND(E117*P117,5)</f>
        <v>0</v>
      </c>
      <c r="R117" s="161"/>
      <c r="S117" s="161"/>
      <c r="T117" s="162">
        <v>0.151</v>
      </c>
      <c r="U117" s="161">
        <f>ROUND(E117*T117,2)</f>
        <v>42.84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112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53" t="s">
        <v>107</v>
      </c>
      <c r="B118" s="159" t="s">
        <v>78</v>
      </c>
      <c r="C118" s="192" t="s">
        <v>79</v>
      </c>
      <c r="D118" s="163"/>
      <c r="E118" s="167"/>
      <c r="F118" s="170"/>
      <c r="G118" s="170">
        <f>SUMIF(AE119:AE119,"&lt;&gt;NOR",G119:G119)</f>
        <v>0</v>
      </c>
      <c r="H118" s="170"/>
      <c r="I118" s="170">
        <f>SUM(I119:I119)</f>
        <v>0</v>
      </c>
      <c r="J118" s="170"/>
      <c r="K118" s="170">
        <f>SUM(K119:K119)</f>
        <v>0</v>
      </c>
      <c r="L118" s="170"/>
      <c r="M118" s="170">
        <f>SUM(M119:M119)</f>
        <v>0</v>
      </c>
      <c r="N118" s="164"/>
      <c r="O118" s="164">
        <f>SUM(O119:O119)</f>
        <v>0</v>
      </c>
      <c r="P118" s="164"/>
      <c r="Q118" s="164">
        <f>SUM(Q119:Q119)</f>
        <v>0</v>
      </c>
      <c r="R118" s="164"/>
      <c r="S118" s="164"/>
      <c r="T118" s="165"/>
      <c r="U118" s="164">
        <f>SUM(U119:U119)</f>
        <v>0.31</v>
      </c>
      <c r="AE118" t="s">
        <v>108</v>
      </c>
    </row>
    <row r="119" spans="1:60" ht="22.5" outlineLevel="1" x14ac:dyDescent="0.2">
      <c r="A119" s="152">
        <v>98</v>
      </c>
      <c r="B119" s="158" t="s">
        <v>307</v>
      </c>
      <c r="C119" s="191" t="s">
        <v>308</v>
      </c>
      <c r="D119" s="160" t="s">
        <v>304</v>
      </c>
      <c r="E119" s="166">
        <v>1</v>
      </c>
      <c r="F119" s="168">
        <f>H119+J119</f>
        <v>0</v>
      </c>
      <c r="G119" s="169">
        <f>ROUND(E119*F119,2)</f>
        <v>0</v>
      </c>
      <c r="H119" s="169"/>
      <c r="I119" s="169">
        <f>ROUND(E119*H119,2)</f>
        <v>0</v>
      </c>
      <c r="J119" s="169"/>
      <c r="K119" s="169">
        <f>ROUND(E119*J119,2)</f>
        <v>0</v>
      </c>
      <c r="L119" s="169">
        <v>15</v>
      </c>
      <c r="M119" s="169">
        <f>G119*(1+L119/100)</f>
        <v>0</v>
      </c>
      <c r="N119" s="161">
        <v>0</v>
      </c>
      <c r="O119" s="161">
        <f>ROUND(E119*N119,5)</f>
        <v>0</v>
      </c>
      <c r="P119" s="161">
        <v>0</v>
      </c>
      <c r="Q119" s="161">
        <f>ROUND(E119*P119,5)</f>
        <v>0</v>
      </c>
      <c r="R119" s="161"/>
      <c r="S119" s="161"/>
      <c r="T119" s="162">
        <v>0.30567</v>
      </c>
      <c r="U119" s="161">
        <f>ROUND(E119*T119,2)</f>
        <v>0.31</v>
      </c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112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53" t="s">
        <v>107</v>
      </c>
      <c r="B120" s="159" t="s">
        <v>80</v>
      </c>
      <c r="C120" s="192" t="s">
        <v>26</v>
      </c>
      <c r="D120" s="163"/>
      <c r="E120" s="167"/>
      <c r="F120" s="170"/>
      <c r="G120" s="170">
        <f>SUMIF(AE121:AE126,"&lt;&gt;NOR",G121:G126)</f>
        <v>0</v>
      </c>
      <c r="H120" s="170"/>
      <c r="I120" s="170">
        <f>SUM(I121:I126)</f>
        <v>0</v>
      </c>
      <c r="J120" s="170"/>
      <c r="K120" s="170">
        <f>SUM(K121:K126)</f>
        <v>0</v>
      </c>
      <c r="L120" s="170"/>
      <c r="M120" s="170">
        <f>SUM(M121:M126)</f>
        <v>0</v>
      </c>
      <c r="N120" s="164"/>
      <c r="O120" s="164">
        <f>SUM(O121:O126)</f>
        <v>0</v>
      </c>
      <c r="P120" s="164"/>
      <c r="Q120" s="164">
        <f>SUM(Q121:Q126)</f>
        <v>0</v>
      </c>
      <c r="R120" s="164"/>
      <c r="S120" s="164"/>
      <c r="T120" s="165"/>
      <c r="U120" s="164">
        <f>SUM(U121:U126)</f>
        <v>0</v>
      </c>
      <c r="AE120" t="s">
        <v>108</v>
      </c>
    </row>
    <row r="121" spans="1:60" outlineLevel="1" x14ac:dyDescent="0.2">
      <c r="A121" s="152">
        <v>99</v>
      </c>
      <c r="B121" s="158" t="s">
        <v>309</v>
      </c>
      <c r="C121" s="191" t="s">
        <v>310</v>
      </c>
      <c r="D121" s="160" t="s">
        <v>311</v>
      </c>
      <c r="E121" s="166">
        <v>1</v>
      </c>
      <c r="F121" s="168">
        <f t="shared" ref="F121:F126" si="48">H121+J121</f>
        <v>0</v>
      </c>
      <c r="G121" s="169">
        <f t="shared" ref="G121:G126" si="49">ROUND(E121*F121,2)</f>
        <v>0</v>
      </c>
      <c r="H121" s="169"/>
      <c r="I121" s="169">
        <f t="shared" ref="I121:I126" si="50">ROUND(E121*H121,2)</f>
        <v>0</v>
      </c>
      <c r="J121" s="169"/>
      <c r="K121" s="169">
        <f t="shared" ref="K121:K126" si="51">ROUND(E121*J121,2)</f>
        <v>0</v>
      </c>
      <c r="L121" s="169">
        <v>15</v>
      </c>
      <c r="M121" s="169">
        <f t="shared" ref="M121:M126" si="52">G121*(1+L121/100)</f>
        <v>0</v>
      </c>
      <c r="N121" s="161">
        <v>0</v>
      </c>
      <c r="O121" s="161">
        <f t="shared" ref="O121:O126" si="53">ROUND(E121*N121,5)</f>
        <v>0</v>
      </c>
      <c r="P121" s="161">
        <v>0</v>
      </c>
      <c r="Q121" s="161">
        <f t="shared" ref="Q121:Q126" si="54">ROUND(E121*P121,5)</f>
        <v>0</v>
      </c>
      <c r="R121" s="161"/>
      <c r="S121" s="161"/>
      <c r="T121" s="162">
        <v>0</v>
      </c>
      <c r="U121" s="161">
        <f t="shared" ref="U121:U126" si="55">ROUND(E121*T121,2)</f>
        <v>0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112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>
        <v>100</v>
      </c>
      <c r="B122" s="158" t="s">
        <v>312</v>
      </c>
      <c r="C122" s="191" t="s">
        <v>313</v>
      </c>
      <c r="D122" s="160" t="s">
        <v>311</v>
      </c>
      <c r="E122" s="166">
        <v>1</v>
      </c>
      <c r="F122" s="168">
        <f t="shared" si="48"/>
        <v>0</v>
      </c>
      <c r="G122" s="169">
        <f t="shared" si="49"/>
        <v>0</v>
      </c>
      <c r="H122" s="169"/>
      <c r="I122" s="169">
        <f t="shared" si="50"/>
        <v>0</v>
      </c>
      <c r="J122" s="169"/>
      <c r="K122" s="169">
        <f t="shared" si="51"/>
        <v>0</v>
      </c>
      <c r="L122" s="169">
        <v>15</v>
      </c>
      <c r="M122" s="169">
        <f t="shared" si="52"/>
        <v>0</v>
      </c>
      <c r="N122" s="161">
        <v>0</v>
      </c>
      <c r="O122" s="161">
        <f t="shared" si="53"/>
        <v>0</v>
      </c>
      <c r="P122" s="161">
        <v>0</v>
      </c>
      <c r="Q122" s="161">
        <f t="shared" si="54"/>
        <v>0</v>
      </c>
      <c r="R122" s="161"/>
      <c r="S122" s="161"/>
      <c r="T122" s="162">
        <v>0</v>
      </c>
      <c r="U122" s="161">
        <f t="shared" si="55"/>
        <v>0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112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>
        <v>101</v>
      </c>
      <c r="B123" s="158" t="s">
        <v>314</v>
      </c>
      <c r="C123" s="191" t="s">
        <v>315</v>
      </c>
      <c r="D123" s="160" t="s">
        <v>311</v>
      </c>
      <c r="E123" s="166">
        <v>1</v>
      </c>
      <c r="F123" s="168">
        <f t="shared" si="48"/>
        <v>0</v>
      </c>
      <c r="G123" s="169">
        <f t="shared" si="49"/>
        <v>0</v>
      </c>
      <c r="H123" s="169"/>
      <c r="I123" s="169">
        <f t="shared" si="50"/>
        <v>0</v>
      </c>
      <c r="J123" s="169"/>
      <c r="K123" s="169">
        <f t="shared" si="51"/>
        <v>0</v>
      </c>
      <c r="L123" s="169">
        <v>15</v>
      </c>
      <c r="M123" s="169">
        <f t="shared" si="52"/>
        <v>0</v>
      </c>
      <c r="N123" s="161">
        <v>0</v>
      </c>
      <c r="O123" s="161">
        <f t="shared" si="53"/>
        <v>0</v>
      </c>
      <c r="P123" s="161">
        <v>0</v>
      </c>
      <c r="Q123" s="161">
        <f t="shared" si="54"/>
        <v>0</v>
      </c>
      <c r="R123" s="161"/>
      <c r="S123" s="161"/>
      <c r="T123" s="162">
        <v>0</v>
      </c>
      <c r="U123" s="161">
        <f t="shared" si="55"/>
        <v>0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112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>
        <v>102</v>
      </c>
      <c r="B124" s="158" t="s">
        <v>316</v>
      </c>
      <c r="C124" s="191" t="s">
        <v>317</v>
      </c>
      <c r="D124" s="160" t="s">
        <v>311</v>
      </c>
      <c r="E124" s="166">
        <v>1</v>
      </c>
      <c r="F124" s="168">
        <f t="shared" si="48"/>
        <v>0</v>
      </c>
      <c r="G124" s="169">
        <f t="shared" si="49"/>
        <v>0</v>
      </c>
      <c r="H124" s="169"/>
      <c r="I124" s="169">
        <f t="shared" si="50"/>
        <v>0</v>
      </c>
      <c r="J124" s="169"/>
      <c r="K124" s="169">
        <f t="shared" si="51"/>
        <v>0</v>
      </c>
      <c r="L124" s="169">
        <v>15</v>
      </c>
      <c r="M124" s="169">
        <f t="shared" si="52"/>
        <v>0</v>
      </c>
      <c r="N124" s="161">
        <v>0</v>
      </c>
      <c r="O124" s="161">
        <f t="shared" si="53"/>
        <v>0</v>
      </c>
      <c r="P124" s="161">
        <v>0</v>
      </c>
      <c r="Q124" s="161">
        <f t="shared" si="54"/>
        <v>0</v>
      </c>
      <c r="R124" s="161"/>
      <c r="S124" s="161"/>
      <c r="T124" s="162">
        <v>0</v>
      </c>
      <c r="U124" s="161">
        <f t="shared" si="55"/>
        <v>0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112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>
        <v>103</v>
      </c>
      <c r="B125" s="158" t="s">
        <v>318</v>
      </c>
      <c r="C125" s="191" t="s">
        <v>319</v>
      </c>
      <c r="D125" s="160" t="s">
        <v>311</v>
      </c>
      <c r="E125" s="166">
        <v>1</v>
      </c>
      <c r="F125" s="168">
        <f t="shared" si="48"/>
        <v>0</v>
      </c>
      <c r="G125" s="169">
        <f t="shared" si="49"/>
        <v>0</v>
      </c>
      <c r="H125" s="169"/>
      <c r="I125" s="169">
        <f t="shared" si="50"/>
        <v>0</v>
      </c>
      <c r="J125" s="169"/>
      <c r="K125" s="169">
        <f t="shared" si="51"/>
        <v>0</v>
      </c>
      <c r="L125" s="169">
        <v>15</v>
      </c>
      <c r="M125" s="169">
        <f t="shared" si="52"/>
        <v>0</v>
      </c>
      <c r="N125" s="161">
        <v>0</v>
      </c>
      <c r="O125" s="161">
        <f t="shared" si="53"/>
        <v>0</v>
      </c>
      <c r="P125" s="161">
        <v>0</v>
      </c>
      <c r="Q125" s="161">
        <f t="shared" si="54"/>
        <v>0</v>
      </c>
      <c r="R125" s="161"/>
      <c r="S125" s="161"/>
      <c r="T125" s="162">
        <v>0</v>
      </c>
      <c r="U125" s="161">
        <f t="shared" si="55"/>
        <v>0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112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79">
        <v>104</v>
      </c>
      <c r="B126" s="180" t="s">
        <v>320</v>
      </c>
      <c r="C126" s="193" t="s">
        <v>321</v>
      </c>
      <c r="D126" s="181" t="s">
        <v>121</v>
      </c>
      <c r="E126" s="182">
        <v>13</v>
      </c>
      <c r="F126" s="183">
        <f t="shared" si="48"/>
        <v>0</v>
      </c>
      <c r="G126" s="184">
        <f t="shared" si="49"/>
        <v>0</v>
      </c>
      <c r="H126" s="184"/>
      <c r="I126" s="184">
        <f t="shared" si="50"/>
        <v>0</v>
      </c>
      <c r="J126" s="184"/>
      <c r="K126" s="184">
        <f t="shared" si="51"/>
        <v>0</v>
      </c>
      <c r="L126" s="184">
        <v>15</v>
      </c>
      <c r="M126" s="184">
        <f t="shared" si="52"/>
        <v>0</v>
      </c>
      <c r="N126" s="185">
        <v>0</v>
      </c>
      <c r="O126" s="185">
        <f t="shared" si="53"/>
        <v>0</v>
      </c>
      <c r="P126" s="185">
        <v>0</v>
      </c>
      <c r="Q126" s="185">
        <f t="shared" si="54"/>
        <v>0</v>
      </c>
      <c r="R126" s="185"/>
      <c r="S126" s="185"/>
      <c r="T126" s="186">
        <v>0</v>
      </c>
      <c r="U126" s="185">
        <f t="shared" si="55"/>
        <v>0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112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x14ac:dyDescent="0.2">
      <c r="A127" s="6"/>
      <c r="B127" s="7" t="s">
        <v>322</v>
      </c>
      <c r="C127" s="194" t="s">
        <v>322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C127">
        <v>15</v>
      </c>
      <c r="AD127">
        <v>21</v>
      </c>
    </row>
    <row r="128" spans="1:60" x14ac:dyDescent="0.2">
      <c r="A128" s="187"/>
      <c r="B128" s="188" t="s">
        <v>28</v>
      </c>
      <c r="C128" s="195" t="s">
        <v>322</v>
      </c>
      <c r="D128" s="189"/>
      <c r="E128" s="189"/>
      <c r="F128" s="189"/>
      <c r="G128" s="190">
        <f>G8+G17+G21+G26+G33+G37+G46+G48+G67+G90+G109+G114+G116+G118+G120</f>
        <v>0</v>
      </c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AC128">
        <f>SUMIF(L7:L126,AC127,G7:G126)</f>
        <v>0</v>
      </c>
      <c r="AD128">
        <f>SUMIF(L7:L126,AD127,G7:G126)</f>
        <v>0</v>
      </c>
      <c r="AE128" t="s">
        <v>323</v>
      </c>
    </row>
    <row r="129" spans="1:31" x14ac:dyDescent="0.2">
      <c r="A129" s="6"/>
      <c r="B129" s="7" t="s">
        <v>322</v>
      </c>
      <c r="C129" s="194" t="s">
        <v>322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6"/>
      <c r="B130" s="7" t="s">
        <v>322</v>
      </c>
      <c r="C130" s="194" t="s">
        <v>322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57" t="s">
        <v>324</v>
      </c>
      <c r="B131" s="257"/>
      <c r="C131" s="258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59"/>
      <c r="B132" s="260"/>
      <c r="C132" s="261"/>
      <c r="D132" s="260"/>
      <c r="E132" s="260"/>
      <c r="F132" s="260"/>
      <c r="G132" s="262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AE132" t="s">
        <v>325</v>
      </c>
    </row>
    <row r="133" spans="1:31" x14ac:dyDescent="0.2">
      <c r="A133" s="263"/>
      <c r="B133" s="264"/>
      <c r="C133" s="265"/>
      <c r="D133" s="264"/>
      <c r="E133" s="264"/>
      <c r="F133" s="264"/>
      <c r="G133" s="26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A134" s="263"/>
      <c r="B134" s="264"/>
      <c r="C134" s="265"/>
      <c r="D134" s="264"/>
      <c r="E134" s="264"/>
      <c r="F134" s="264"/>
      <c r="G134" s="26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">
      <c r="A135" s="263"/>
      <c r="B135" s="264"/>
      <c r="C135" s="265"/>
      <c r="D135" s="264"/>
      <c r="E135" s="264"/>
      <c r="F135" s="264"/>
      <c r="G135" s="26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31" x14ac:dyDescent="0.2">
      <c r="A136" s="267"/>
      <c r="B136" s="268"/>
      <c r="C136" s="269"/>
      <c r="D136" s="268"/>
      <c r="E136" s="268"/>
      <c r="F136" s="268"/>
      <c r="G136" s="270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31" x14ac:dyDescent="0.2">
      <c r="A137" s="6"/>
      <c r="B137" s="7" t="s">
        <v>322</v>
      </c>
      <c r="C137" s="194" t="s">
        <v>322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31" x14ac:dyDescent="0.2">
      <c r="C138" s="196"/>
      <c r="AE138" t="s">
        <v>326</v>
      </c>
    </row>
  </sheetData>
  <mergeCells count="6">
    <mergeCell ref="A132:G136"/>
    <mergeCell ref="A1:G1"/>
    <mergeCell ref="C2:G2"/>
    <mergeCell ref="C3:G3"/>
    <mergeCell ref="C4:G4"/>
    <mergeCell ref="A131:C131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2014-02-28T09:52:57Z</cp:lastPrinted>
  <dcterms:created xsi:type="dcterms:W3CDTF">2009-04-08T07:15:50Z</dcterms:created>
  <dcterms:modified xsi:type="dcterms:W3CDTF">2023-05-17T14:36:05Z</dcterms:modified>
</cp:coreProperties>
</file>